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esktop/Archivos Age2023/SupplementaryMaterial/"/>
    </mc:Choice>
  </mc:AlternateContent>
  <xr:revisionPtr revIDLastSave="0" documentId="13_ncr:1_{A0145EB0-9C73-6241-9165-8DF5990C6418}" xr6:coauthVersionLast="47" xr6:coauthVersionMax="47" xr10:uidLastSave="{00000000-0000-0000-0000-000000000000}"/>
  <bookViews>
    <workbookView xWindow="0" yWindow="760" windowWidth="30240" windowHeight="17700" xr2:uid="{1A91420E-7A38-40CC-8AFE-0929398CBCDC}"/>
  </bookViews>
  <sheets>
    <sheet name="AreaVolume" sheetId="7" r:id="rId1"/>
    <sheet name="VP SUMMARY" sheetId="2" r:id="rId2"/>
    <sheet name="VS SUMMARY" sheetId="3" r:id="rId3"/>
    <sheet name="VPVS SUMMARY" sheetId="5" r:id="rId4"/>
    <sheet name="DENSITIES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7" l="1"/>
  <c r="E34" i="7"/>
  <c r="C40" i="7"/>
  <c r="E39" i="7"/>
  <c r="E38" i="7"/>
  <c r="E37" i="7"/>
  <c r="E36" i="7"/>
  <c r="E35" i="7"/>
  <c r="E40" i="7" l="1"/>
  <c r="F9" i="7" l="1"/>
  <c r="E12" i="7"/>
  <c r="D12" i="7"/>
  <c r="F12" i="7" s="1"/>
  <c r="L3" i="7"/>
  <c r="C13" i="7" l="1"/>
  <c r="H3" i="7" s="1"/>
  <c r="C9" i="7"/>
  <c r="G4" i="7" l="1"/>
  <c r="E9" i="7"/>
  <c r="D9" i="7"/>
  <c r="H9" i="7"/>
  <c r="F10" i="7"/>
  <c r="H4" i="7"/>
  <c r="H5" i="7"/>
  <c r="H8" i="7"/>
  <c r="H7" i="7"/>
  <c r="H6" i="7"/>
  <c r="G3" i="7"/>
  <c r="G9" i="7"/>
  <c r="G7" i="7"/>
  <c r="G8" i="7"/>
  <c r="G6" i="7"/>
  <c r="G5" i="7"/>
  <c r="L9" i="7" l="1"/>
  <c r="F3" i="7"/>
  <c r="L4" i="7"/>
  <c r="L5" i="7"/>
  <c r="L6" i="7"/>
  <c r="L7" i="7"/>
  <c r="L8" i="7"/>
  <c r="C28" i="7" l="1"/>
  <c r="C26" i="7"/>
  <c r="F25" i="7"/>
  <c r="F24" i="7"/>
  <c r="F23" i="7"/>
  <c r="F22" i="7"/>
  <c r="F21" i="7"/>
  <c r="F20" i="7"/>
  <c r="F4" i="7"/>
  <c r="F13" i="7" s="1"/>
  <c r="F5" i="7"/>
  <c r="F6" i="7"/>
  <c r="F7" i="7"/>
  <c r="F8" i="7"/>
  <c r="D26" i="7" l="1"/>
  <c r="G26" i="7"/>
  <c r="E26" i="7"/>
  <c r="G22" i="7"/>
  <c r="G20" i="7"/>
  <c r="F28" i="7"/>
  <c r="G23" i="7"/>
  <c r="G24" i="7"/>
  <c r="G21" i="7"/>
  <c r="G25" i="7"/>
  <c r="G27" i="7"/>
  <c r="F27" i="7"/>
</calcChain>
</file>

<file path=xl/sharedStrings.xml><?xml version="1.0" encoding="utf-8"?>
<sst xmlns="http://schemas.openxmlformats.org/spreadsheetml/2006/main" count="440" uniqueCount="321">
  <si>
    <t>AGE</t>
  </si>
  <si>
    <t>Area</t>
  </si>
  <si>
    <t>Vol</t>
  </si>
  <si>
    <t>Total Area Earth</t>
  </si>
  <si>
    <t>5 km</t>
  </si>
  <si>
    <t>10 km</t>
  </si>
  <si>
    <t>15 km</t>
  </si>
  <si>
    <t>20 km</t>
  </si>
  <si>
    <t>25 km</t>
  </si>
  <si>
    <t>30 km</t>
  </si>
  <si>
    <t>35 km</t>
  </si>
  <si>
    <t>40 km</t>
  </si>
  <si>
    <t>45 km</t>
  </si>
  <si>
    <t>% Earth Surface</t>
  </si>
  <si>
    <t>Crustal Thickness (km)</t>
  </si>
  <si>
    <t>Depth</t>
  </si>
  <si>
    <t>Cenozoic-Mesozoic</t>
  </si>
  <si>
    <t>Archean</t>
  </si>
  <si>
    <t>Total</t>
  </si>
  <si>
    <t>Cenozoic - Mesozoic</t>
  </si>
  <si>
    <t>Paleozoic</t>
  </si>
  <si>
    <t>P wave velocity (km/s) for Ages</t>
  </si>
  <si>
    <t>S wave velocity (km/s) for Ages</t>
  </si>
  <si>
    <t>Vp/Vs ratio for Ages</t>
  </si>
  <si>
    <t>% Continental Crust above sea level</t>
  </si>
  <si>
    <t>Neoproterozoic</t>
  </si>
  <si>
    <t>Mesoproterozoic</t>
  </si>
  <si>
    <t>Paleoproterozoic</t>
  </si>
  <si>
    <t>CC Above SL</t>
  </si>
  <si>
    <t>All Earth</t>
  </si>
  <si>
    <t>Hc</t>
  </si>
  <si>
    <t>SD</t>
  </si>
  <si>
    <t>±</t>
  </si>
  <si>
    <t>Hcc</t>
  </si>
  <si>
    <t>7.07 ± 0.26</t>
  </si>
  <si>
    <t>6.38 ± 0.25</t>
  </si>
  <si>
    <t>6.8 ± 0.21</t>
  </si>
  <si>
    <t>7 ± 0.28</t>
  </si>
  <si>
    <t>7.02 ± 0.3</t>
  </si>
  <si>
    <t>6.62 ± 0.25</t>
  </si>
  <si>
    <t>6.6 ± 0.23</t>
  </si>
  <si>
    <t>6.04 ± 0.26</t>
  </si>
  <si>
    <t>ACV</t>
  </si>
  <si>
    <t>3.39 ± 0.2</t>
  </si>
  <si>
    <t>3.49 ± 0.2</t>
  </si>
  <si>
    <t>3.61 ± 0.22</t>
  </si>
  <si>
    <t>3.79 ± 0.22</t>
  </si>
  <si>
    <t>3.55 ± 0.17</t>
  </si>
  <si>
    <t>3.92 ± 0.16</t>
  </si>
  <si>
    <t>3.53 ± 0.14</t>
  </si>
  <si>
    <t>4.09 ± 0.13</t>
  </si>
  <si>
    <t>3.67 ± 0.16</t>
  </si>
  <si>
    <t>3.76 ± 0.13</t>
  </si>
  <si>
    <t>3.84 ± 0.13</t>
  </si>
  <si>
    <t>3.46 ± 0.18</t>
  </si>
  <si>
    <t>3.55 ± 0.16</t>
  </si>
  <si>
    <t>3.99 ± 0.17</t>
  </si>
  <si>
    <t>1.81 ± 0.44</t>
  </si>
  <si>
    <t>1.75 ± 0.35</t>
  </si>
  <si>
    <t>1.74 ± 0.3</t>
  </si>
  <si>
    <t>1.75 ± 0.29</t>
  </si>
  <si>
    <t>1.76 ± 0.29</t>
  </si>
  <si>
    <t>1.76 ± 0.39</t>
  </si>
  <si>
    <t>1.76 ± 0.33</t>
  </si>
  <si>
    <t>1.74 ± 0.24</t>
  </si>
  <si>
    <t>1.74 ± 0.28</t>
  </si>
  <si>
    <t>1.75 ± 0.27</t>
  </si>
  <si>
    <t>1.74 ± 0.29</t>
  </si>
  <si>
    <t>1.73 ± 0.29</t>
  </si>
  <si>
    <t>1.75 ± 0.28</t>
  </si>
  <si>
    <t>1.76 ± 0.27</t>
  </si>
  <si>
    <t>1.74 ± 0.34</t>
  </si>
  <si>
    <t>1.73 ± 0.26</t>
  </si>
  <si>
    <t>1.73 ± 0.3</t>
  </si>
  <si>
    <t>1.74 ± 0.26</t>
  </si>
  <si>
    <t>1.75 ± 0.32</t>
  </si>
  <si>
    <t>1.76 ± 0.32</t>
  </si>
  <si>
    <t>Data-weighted</t>
  </si>
  <si>
    <t>Just Average</t>
  </si>
  <si>
    <t>Densities (g/cm3) for Ages</t>
  </si>
  <si>
    <t>2.72 ± 0.42</t>
  </si>
  <si>
    <t>2.84 ± 0.37</t>
  </si>
  <si>
    <t>2.88 ± 0.39</t>
  </si>
  <si>
    <t>2.92 ± 0.38</t>
  </si>
  <si>
    <t>2.96 ± 0.4</t>
  </si>
  <si>
    <t>2.99 ± 0.4</t>
  </si>
  <si>
    <t>2.86 ± 0.37</t>
  </si>
  <si>
    <t>2.74 ± 0.4</t>
  </si>
  <si>
    <t>2.91 ± 0.33</t>
  </si>
  <si>
    <t>2.94 ± 0.35</t>
  </si>
  <si>
    <t>2.97 ± 0.46</t>
  </si>
  <si>
    <t>2.76 ± 0.37</t>
  </si>
  <si>
    <t>2.87 ± 0.41</t>
  </si>
  <si>
    <t>2.94 ± 0.44</t>
  </si>
  <si>
    <t>Diff</t>
  </si>
  <si>
    <t>-0.13 ± -0.06</t>
  </si>
  <si>
    <t>-0.12 ± -0.07</t>
  </si>
  <si>
    <t>-0.13 ± -0.05</t>
  </si>
  <si>
    <t>0 ± 0.01</t>
  </si>
  <si>
    <t>0 ± 0.02</t>
  </si>
  <si>
    <t>Total*</t>
  </si>
  <si>
    <t>Area Weighted*</t>
  </si>
  <si>
    <t>CC ASL</t>
  </si>
  <si>
    <t>43.7 ± 14.7</t>
  </si>
  <si>
    <t>38.9 ± 8.6</t>
  </si>
  <si>
    <t>37.1 ± 6.3</t>
  </si>
  <si>
    <t>40.7 ± 6.1</t>
  </si>
  <si>
    <t>42.2 ± 6.8</t>
  </si>
  <si>
    <t>40.3 ± 6.8</t>
  </si>
  <si>
    <t>40.7 ± 8.6</t>
  </si>
  <si>
    <t>5.95 ± 0.34</t>
  </si>
  <si>
    <t>6.16 ± 0.33</t>
  </si>
  <si>
    <t>6.31 ± 0.31</t>
  </si>
  <si>
    <t>6.44 ± 0.33</t>
  </si>
  <si>
    <t>6.54 ± 0.37</t>
  </si>
  <si>
    <t>6.62 ± 0.41</t>
  </si>
  <si>
    <t>6.73 ± 0.38</t>
  </si>
  <si>
    <t>6.76 ± 0.39</t>
  </si>
  <si>
    <t>6.73 ± 0.41</t>
  </si>
  <si>
    <t>6.46 ± 0.36</t>
  </si>
  <si>
    <t>-0.05 ± -0.11</t>
  </si>
  <si>
    <t>6.01 ± 0.27</t>
  </si>
  <si>
    <t>6.18 ± 0.24</t>
  </si>
  <si>
    <t>6.34 ± 0.24</t>
  </si>
  <si>
    <t>6.51 ± 0.24</t>
  </si>
  <si>
    <t>6.67 ± 0.27</t>
  </si>
  <si>
    <t>6.83 ± 0.3</t>
  </si>
  <si>
    <t>6.92 ± 0.32</t>
  </si>
  <si>
    <t>6.91 ± 0.34</t>
  </si>
  <si>
    <t>6.88 ± 0.38</t>
  </si>
  <si>
    <t>6.57 ± 0.28</t>
  </si>
  <si>
    <t>-0.11 ± -0.1</t>
  </si>
  <si>
    <t>6.06 ± 0.25</t>
  </si>
  <si>
    <t>6.22 ± 0.2</t>
  </si>
  <si>
    <t>6.38 ± 0.22</t>
  </si>
  <si>
    <t>6.54 ± 0.24</t>
  </si>
  <si>
    <t>6.67 ± 0.24</t>
  </si>
  <si>
    <t>6.84 ± 0.25</t>
  </si>
  <si>
    <t>6.97 ± 0.26</t>
  </si>
  <si>
    <t>6.58 ± 0.24</t>
  </si>
  <si>
    <t>6.11 ± 0.26</t>
  </si>
  <si>
    <t>6.28 ± 0.23</t>
  </si>
  <si>
    <t>6.53 ± 0.29</t>
  </si>
  <si>
    <t>6.67 ± 0.25</t>
  </si>
  <si>
    <t>6.9 ± 0.23</t>
  </si>
  <si>
    <t>6.06 ± 0.23</t>
  </si>
  <si>
    <t>6.22 ± 0.21</t>
  </si>
  <si>
    <t>6.33 ± 0.21</t>
  </si>
  <si>
    <t>6.47 ± 0.23</t>
  </si>
  <si>
    <t>6.62 ± 0.24</t>
  </si>
  <si>
    <t>6.76 ± 0.25</t>
  </si>
  <si>
    <t>6.89 ± 0.26</t>
  </si>
  <si>
    <t>7.04 ± 0.22</t>
  </si>
  <si>
    <t>7.15 ± 0.21</t>
  </si>
  <si>
    <t>6.13 ± 0.17</t>
  </si>
  <si>
    <t>6.27 ± 0.16</t>
  </si>
  <si>
    <t>6.42 ± 0.2</t>
  </si>
  <si>
    <t>6.53 ± 0.21</t>
  </si>
  <si>
    <t>6.67 ± 0.21</t>
  </si>
  <si>
    <t>6.83 ± 0.21</t>
  </si>
  <si>
    <t>6.99 ± 0.21</t>
  </si>
  <si>
    <t>7.11 ± 0.21</t>
  </si>
  <si>
    <t>7.13 ± 0.17</t>
  </si>
  <si>
    <t>6.66 ± 0.19</t>
  </si>
  <si>
    <t>6.21 ± 0.23</t>
  </si>
  <si>
    <t>6.35 ± 0.24</t>
  </si>
  <si>
    <t>6.5 ± 0.26</t>
  </si>
  <si>
    <t>6.63 ± 0.27</t>
  </si>
  <si>
    <t>6.77 ± 0.28</t>
  </si>
  <si>
    <t>6.89 ± 0.28</t>
  </si>
  <si>
    <t>6.98 ± 0.28</t>
  </si>
  <si>
    <t>5.66 ± 0.22</t>
  </si>
  <si>
    <t>6.42 ± 0.26</t>
  </si>
  <si>
    <t>0 ± 0</t>
  </si>
  <si>
    <t>-0.01 ± 0.04</t>
  </si>
  <si>
    <t>1.29 ± 0.15</t>
  </si>
  <si>
    <t>0.15 ± 0.03</t>
  </si>
  <si>
    <t>3.48 ± 0.21</t>
  </si>
  <si>
    <t>3.55 ± 0.2</t>
  </si>
  <si>
    <t>3.58 ± 0.21</t>
  </si>
  <si>
    <t>3.61 ± 0.23</t>
  </si>
  <si>
    <t>3.65 ± 0.23</t>
  </si>
  <si>
    <t>3.7 ± 0.22</t>
  </si>
  <si>
    <t>3.76 ± 0.23</t>
  </si>
  <si>
    <t>3.45 ± 0.21</t>
  </si>
  <si>
    <t>3.63 ± 0.16</t>
  </si>
  <si>
    <t>3.69 ± 0.17</t>
  </si>
  <si>
    <t>3.76 ± 0.2</t>
  </si>
  <si>
    <t>3.85 ± 0.2</t>
  </si>
  <si>
    <t>3.93 ± 0.17</t>
  </si>
  <si>
    <t>3.95 ± 0.19</t>
  </si>
  <si>
    <t>3.93 ± 0.2</t>
  </si>
  <si>
    <t>3.74 ± 0.18</t>
  </si>
  <si>
    <t>3.43 ± 0.19</t>
  </si>
  <si>
    <t>3.55 ± 0.15</t>
  </si>
  <si>
    <t>3.69 ± 0.13</t>
  </si>
  <si>
    <t>3.78 ± 0.13</t>
  </si>
  <si>
    <t>3.84 ± 0.14</t>
  </si>
  <si>
    <t>3.91 ± 0.12</t>
  </si>
  <si>
    <t>4.02 ± 0.13</t>
  </si>
  <si>
    <t>3.78 ± 0.14</t>
  </si>
  <si>
    <t>3.58 ± 0.16</t>
  </si>
  <si>
    <t>3.74 ± 0.16</t>
  </si>
  <si>
    <t>3.8 ± 0.18</t>
  </si>
  <si>
    <t>3.86 ± 0.17</t>
  </si>
  <si>
    <t>3.94 ± 0.16</t>
  </si>
  <si>
    <t>4.01 ± 0.2</t>
  </si>
  <si>
    <t>3.98 ± 0.25</t>
  </si>
  <si>
    <t>3.78 ± 0.18</t>
  </si>
  <si>
    <t>3.59 ± 0.12</t>
  </si>
  <si>
    <t>3.67 ± 0.11</t>
  </si>
  <si>
    <t>3.83 ± 0.14</t>
  </si>
  <si>
    <t>3.89 ± 0.14</t>
  </si>
  <si>
    <t>3.98 ± 0.15</t>
  </si>
  <si>
    <t>4.05 ± 0.14</t>
  </si>
  <si>
    <t>3.81 ± 0.13</t>
  </si>
  <si>
    <t>3.49 ± 0.17</t>
  </si>
  <si>
    <t>3.55 ± 0.14</t>
  </si>
  <si>
    <t>3.66 ± 0.14</t>
  </si>
  <si>
    <t>3.92 ± 0.12</t>
  </si>
  <si>
    <t>4.03 ± 0.11</t>
  </si>
  <si>
    <t>4.12 ± 0.12</t>
  </si>
  <si>
    <t>4.17 ± 0.09</t>
  </si>
  <si>
    <t>3.82 ± 0.12</t>
  </si>
  <si>
    <t>3.64 ± 0.15</t>
  </si>
  <si>
    <t>3.71 ± 0.16</t>
  </si>
  <si>
    <t>3.77 ± 0.17</t>
  </si>
  <si>
    <t>3.84 ± 0.16</t>
  </si>
  <si>
    <t>3.23 ± 0.13</t>
  </si>
  <si>
    <t>1.75 ± 0.4</t>
  </si>
  <si>
    <t>1.77 ± 0.39</t>
  </si>
  <si>
    <t>1.78 ± 0.37</t>
  </si>
  <si>
    <t>1.8 ± 0.39</t>
  </si>
  <si>
    <t>1.82 ± 0.47</t>
  </si>
  <si>
    <t>1.82 ± 0.44</t>
  </si>
  <si>
    <t>1.8 ± 0.45</t>
  </si>
  <si>
    <t>1.77 ± 0.47</t>
  </si>
  <si>
    <t>1.79 ± 0.42</t>
  </si>
  <si>
    <t>1.77 ± 0.34</t>
  </si>
  <si>
    <t>1.78 ± 0.36</t>
  </si>
  <si>
    <t>1.76 ± 0.36</t>
  </si>
  <si>
    <t>1.75 ± 0.39</t>
  </si>
  <si>
    <t>1.75 ± 0.43</t>
  </si>
  <si>
    <t>1.76 ± 0.34</t>
  </si>
  <si>
    <t>1.76 ± 0.31</t>
  </si>
  <si>
    <t>1.75 ± 0.25</t>
  </si>
  <si>
    <t>1.73 ± 0.25</t>
  </si>
  <si>
    <t>1.73 ± 0.28</t>
  </si>
  <si>
    <t>1.75 ± 0.33</t>
  </si>
  <si>
    <t>1.72 ± 0.27</t>
  </si>
  <si>
    <t>1.73 ± 0.24</t>
  </si>
  <si>
    <t>1.72 ± 0.24</t>
  </si>
  <si>
    <t>1.72 ± 0.26</t>
  </si>
  <si>
    <t>1.75 ± 0.24</t>
  </si>
  <si>
    <t>1.76 ± 0.25</t>
  </si>
  <si>
    <t>1.76 ± 0.21</t>
  </si>
  <si>
    <t>1.74 ± 0.25</t>
  </si>
  <si>
    <t>1.72 ± 0.25</t>
  </si>
  <si>
    <t>1.71 ± 0.19</t>
  </si>
  <si>
    <t>1.74 ± 0.23</t>
  </si>
  <si>
    <t>1.75 ± 0.3</t>
  </si>
  <si>
    <t>1.42 ± 0.26</t>
  </si>
  <si>
    <t>1.72 ± 0.3</t>
  </si>
  <si>
    <t>2.71 ± 0.51</t>
  </si>
  <si>
    <t>2.75 ± 0.5</t>
  </si>
  <si>
    <t>2.79 ± 0.47</t>
  </si>
  <si>
    <t>2.82 ± 0.5</t>
  </si>
  <si>
    <t>2.84 ± 0.55</t>
  </si>
  <si>
    <t>2.86 ± 0.61</t>
  </si>
  <si>
    <t>2.89 ± 0.56</t>
  </si>
  <si>
    <t>2.9 ± 0.58</t>
  </si>
  <si>
    <t>2.89 ± 0.61</t>
  </si>
  <si>
    <t>2.83 ± 0.54</t>
  </si>
  <si>
    <t>2.79 ± 0.37</t>
  </si>
  <si>
    <t>2.88 ± 0.41</t>
  </si>
  <si>
    <t>2.92 ± 0.46</t>
  </si>
  <si>
    <t>2.94 ± 0.49</t>
  </si>
  <si>
    <t>2.94 ± 0.51</t>
  </si>
  <si>
    <t>2.93 ± 0.57</t>
  </si>
  <si>
    <t>2.86 ± 0.44</t>
  </si>
  <si>
    <t>2.73 ± 0.38</t>
  </si>
  <si>
    <t>2.76 ± 0.31</t>
  </si>
  <si>
    <t>2.8 ± 0.34</t>
  </si>
  <si>
    <t>2.84 ± 0.38</t>
  </si>
  <si>
    <t>2.88 ± 0.37</t>
  </si>
  <si>
    <t>2.78 ± 0.36</t>
  </si>
  <si>
    <t>2.8 ± 0.39</t>
  </si>
  <si>
    <t>2.84 ± 0.44</t>
  </si>
  <si>
    <t>2.97 ± 0.44</t>
  </si>
  <si>
    <t>2.87 ± 0.4</t>
  </si>
  <si>
    <t>2.73 ± 0.36</t>
  </si>
  <si>
    <t>2.77 ± 0.33</t>
  </si>
  <si>
    <t>2.79 ± 0.33</t>
  </si>
  <si>
    <t>2.83 ± 0.35</t>
  </si>
  <si>
    <t>2.9 ± 0.38</t>
  </si>
  <si>
    <t>2.94 ± 0.4</t>
  </si>
  <si>
    <t>2.98 ± 0.34</t>
  </si>
  <si>
    <t>3.01 ± 0.32</t>
  </si>
  <si>
    <t>2.87 ± 0.35</t>
  </si>
  <si>
    <t>2.75 ± 0.27</t>
  </si>
  <si>
    <t>2.78 ± 0.25</t>
  </si>
  <si>
    <t>2.81 ± 0.32</t>
  </si>
  <si>
    <t>2.84 ± 0.32</t>
  </si>
  <si>
    <t>2.88 ± 0.33</t>
  </si>
  <si>
    <t>2.92 ± 0.33</t>
  </si>
  <si>
    <t>2.96 ± 0.33</t>
  </si>
  <si>
    <t>3 ± 0.34</t>
  </si>
  <si>
    <t>3.01 ± 0.26</t>
  </si>
  <si>
    <t>2.88 ± 0.31</t>
  </si>
  <si>
    <t>2.73 ± 0.4</t>
  </si>
  <si>
    <t>2.76 ± 0.36</t>
  </si>
  <si>
    <t>2.8 ± 0.37</t>
  </si>
  <si>
    <t>2.83 ± 0.39</t>
  </si>
  <si>
    <t>2.9 ± 0.43</t>
  </si>
  <si>
    <t>2.96 ± 0.43</t>
  </si>
  <si>
    <t>2.4 ± 0.34</t>
  </si>
  <si>
    <t>2.8 ± 0.4</t>
  </si>
  <si>
    <t>All Ages*</t>
  </si>
  <si>
    <t>Density</t>
  </si>
  <si>
    <t>Mass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</si>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</sst>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7" fillId="4" borderId="1" xfId="0" applyFont="1" applyFill="1" applyBorder="1"/>
    <xf numFmtId="2" fontId="7" fillId="4" borderId="1" xfId="0" applyNumberFormat="1" applyFont="1" applyFill="1" applyBorder="1"/>
    <xf numFmtId="2" fontId="7" fillId="0" borderId="0" xfId="0" applyNumberFormat="1" applyFont="1"/>
    <xf numFmtId="2" fontId="7" fillId="3" borderId="1" xfId="0" applyNumberFormat="1" applyFont="1" applyFill="1" applyBorder="1"/>
    <xf numFmtId="0" fontId="6" fillId="0" borderId="1" xfId="0" applyFont="1" applyBorder="1"/>
    <xf numFmtId="0" fontId="8" fillId="0" borderId="0" xfId="0" applyFont="1"/>
    <xf numFmtId="2" fontId="7" fillId="5" borderId="1" xfId="0" applyNumberFormat="1" applyFont="1" applyFill="1" applyBorder="1"/>
    <xf numFmtId="0" fontId="0" fillId="5" borderId="0" xfId="0" applyFill="1"/>
    <xf numFmtId="0" fontId="0" fillId="6" borderId="0" xfId="0" applyFill="1"/>
    <xf numFmtId="0" fontId="0" fillId="7" borderId="0" xfId="0" applyFill="1"/>
    <xf numFmtId="2" fontId="7" fillId="7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2" fontId="11" fillId="0" borderId="0" xfId="0" quotePrefix="1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/>
    <xf numFmtId="2" fontId="13" fillId="0" borderId="1" xfId="0" applyNumberFormat="1" applyFont="1" applyBorder="1"/>
    <xf numFmtId="2" fontId="13" fillId="0" borderId="1" xfId="0" applyNumberFormat="1" applyFont="1" applyBorder="1" applyAlignment="1">
      <alignment horizontal="right" vertical="center"/>
    </xf>
    <xf numFmtId="2" fontId="13" fillId="0" borderId="3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66"/>
      <color rgb="FFFF99FF"/>
      <color rgb="FFFF6600"/>
      <color rgb="FF0099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continental crustal 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5174816110949094E-2"/>
          <c:y val="0.16764867170759984"/>
          <c:w val="0.97582320728427463"/>
          <c:h val="0.79869769380564404"/>
        </c:manualLayout>
      </c:layout>
      <c:pie3DChart>
        <c:varyColors val="1"/>
        <c:ser>
          <c:idx val="0"/>
          <c:order val="0"/>
          <c:tx>
            <c:strRef>
              <c:f>AreaVolume!$C$2</c:f>
              <c:strCache>
                <c:ptCount val="1"/>
                <c:pt idx="0">
                  <c:v>Area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00800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B7B-480A-8D98-F39116B25A86}"/>
              </c:ext>
            </c:extLst>
          </c:dPt>
          <c:dPt>
            <c:idx val="1"/>
            <c:bubble3D val="0"/>
            <c:spPr>
              <a:solidFill>
                <a:srgbClr val="0099FF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B7B-480A-8D98-F39116B25A86}"/>
              </c:ext>
            </c:extLst>
          </c:dPt>
          <c:dPt>
            <c:idx val="2"/>
            <c:bubble3D val="0"/>
            <c:spPr>
              <a:solidFill>
                <a:srgbClr val="FF6600">
                  <a:alpha val="89804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B7B-480A-8D98-F39116B25A86}"/>
              </c:ext>
            </c:extLst>
          </c:dPt>
          <c:dPt>
            <c:idx val="3"/>
            <c:bubble3D val="0"/>
            <c:spPr>
              <a:solidFill>
                <a:srgbClr val="FFFF0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B7B-480A-8D98-F39116B25A86}"/>
              </c:ext>
            </c:extLst>
          </c:dPt>
          <c:dPt>
            <c:idx val="4"/>
            <c:bubble3D val="0"/>
            <c:spPr>
              <a:solidFill>
                <a:srgbClr val="FF99FF">
                  <a:alpha val="89804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B7B-480A-8D98-F39116B25A86}"/>
              </c:ext>
            </c:extLst>
          </c:dPt>
          <c:dPt>
            <c:idx val="5"/>
            <c:bubble3D val="0"/>
            <c:spPr>
              <a:solidFill>
                <a:srgbClr val="CC0066">
                  <a:alpha val="89804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B7B-480A-8D98-F39116B25A86}"/>
              </c:ext>
            </c:extLst>
          </c:dPt>
          <c:dLbls>
            <c:dLbl>
              <c:idx val="0"/>
              <c:layout>
                <c:manualLayout>
                  <c:x val="-5.0550339283190998E-2"/>
                  <c:y val="7.9516369188920966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43621399176951"/>
                      <c:h val="0.109940405666723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B7B-480A-8D98-F39116B25A86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7B-480A-8D98-F39116B25A86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7B-480A-8D98-F39116B25A86}"/>
                </c:ext>
              </c:extLst>
            </c:dLbl>
            <c:dLbl>
              <c:idx val="3"/>
              <c:layout>
                <c:manualLayout>
                  <c:x val="3.5020880121943543E-2"/>
                  <c:y val="-8.548171761175298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7B-480A-8D98-F39116B25A86}"/>
                </c:ext>
              </c:extLst>
            </c:dLbl>
            <c:dLbl>
              <c:idx val="4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7B-480A-8D98-F39116B25A86}"/>
                </c:ext>
              </c:extLst>
            </c:dLbl>
            <c:dLbl>
              <c:idx val="5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7B-480A-8D98-F39116B25A86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ysClr val="windowText" lastClr="000000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AreaVolume!$B$3:$B$8</c:f>
              <c:strCache>
                <c:ptCount val="6"/>
                <c:pt idx="0">
                  <c:v>Cenozoic-Mesozoic</c:v>
                </c:pt>
                <c:pt idx="1">
                  <c:v>Paleozoic</c:v>
                </c:pt>
                <c:pt idx="2">
                  <c:v>Neoproterozoic</c:v>
                </c:pt>
                <c:pt idx="3">
                  <c:v>Mesoproterozoic</c:v>
                </c:pt>
                <c:pt idx="4">
                  <c:v>Paleoproterozoic</c:v>
                </c:pt>
                <c:pt idx="5">
                  <c:v>Archean</c:v>
                </c:pt>
              </c:strCache>
            </c:strRef>
          </c:cat>
          <c:val>
            <c:numRef>
              <c:f>AreaVolume!$C$3:$C$8</c:f>
              <c:numCache>
                <c:formatCode>0.00</c:formatCode>
                <c:ptCount val="6"/>
                <c:pt idx="0">
                  <c:v>31.119</c:v>
                </c:pt>
                <c:pt idx="1">
                  <c:v>23.143999999999998</c:v>
                </c:pt>
                <c:pt idx="2">
                  <c:v>27.163</c:v>
                </c:pt>
                <c:pt idx="3">
                  <c:v>11.295999999999999</c:v>
                </c:pt>
                <c:pt idx="4">
                  <c:v>35.655999999999999</c:v>
                </c:pt>
                <c:pt idx="5">
                  <c:v>19.757000000000001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B7B-480A-8D98-F39116B25A8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continental crustal 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1.5174816110949094E-2"/>
          <c:y val="0.16764867170759984"/>
          <c:w val="0.97582320728427463"/>
          <c:h val="0.79869769380564404"/>
        </c:manualLayout>
      </c:layout>
      <c:pieChart>
        <c:varyColors val="1"/>
        <c:ser>
          <c:idx val="0"/>
          <c:order val="0"/>
          <c:tx>
            <c:strRef>
              <c:f>AreaVolume!$C$2</c:f>
              <c:strCache>
                <c:ptCount val="1"/>
                <c:pt idx="0">
                  <c:v>Area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008000">
                  <a:alpha val="90000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B31-489D-9AAB-EF3CFFE437DA}"/>
              </c:ext>
            </c:extLst>
          </c:dPt>
          <c:dPt>
            <c:idx val="1"/>
            <c:bubble3D val="0"/>
            <c:spPr>
              <a:solidFill>
                <a:srgbClr val="0099FF">
                  <a:alpha val="90000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B31-489D-9AAB-EF3CFFE437DA}"/>
              </c:ext>
            </c:extLst>
          </c:dPt>
          <c:dPt>
            <c:idx val="2"/>
            <c:bubble3D val="0"/>
            <c:spPr>
              <a:solidFill>
                <a:srgbClr val="FF6600">
                  <a:alpha val="89804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B31-489D-9AAB-EF3CFFE437DA}"/>
              </c:ext>
            </c:extLst>
          </c:dPt>
          <c:dPt>
            <c:idx val="3"/>
            <c:bubble3D val="0"/>
            <c:spPr>
              <a:solidFill>
                <a:srgbClr val="FFFF00">
                  <a:alpha val="90000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B31-489D-9AAB-EF3CFFE437DA}"/>
              </c:ext>
            </c:extLst>
          </c:dPt>
          <c:dPt>
            <c:idx val="4"/>
            <c:bubble3D val="0"/>
            <c:spPr>
              <a:solidFill>
                <a:srgbClr val="FF99FF">
                  <a:alpha val="89804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B31-489D-9AAB-EF3CFFE437DA}"/>
              </c:ext>
            </c:extLst>
          </c:dPt>
          <c:dPt>
            <c:idx val="5"/>
            <c:bubble3D val="0"/>
            <c:spPr>
              <a:solidFill>
                <a:srgbClr val="CC0066">
                  <a:alpha val="89804"/>
                </a:srgbClr>
              </a:solidFill>
              <a:ln>
                <a:solidFill>
                  <a:schemeClr val="tx1"/>
                </a:solidFill>
              </a:ln>
              <a:effectLst/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B31-489D-9AAB-EF3CFFE437DA}"/>
              </c:ext>
            </c:extLst>
          </c:dPt>
          <c:dLbls>
            <c:dLbl>
              <c:idx val="0"/>
              <c:layout>
                <c:manualLayout>
                  <c:x val="-5.3636759036277404E-2"/>
                  <c:y val="8.2265437539656885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2633744855967"/>
                      <c:h val="0.11543854236819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B31-489D-9AAB-EF3CFFE437DA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31-489D-9AAB-EF3CFFE437DA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31-489D-9AAB-EF3CFFE437DA}"/>
                </c:ext>
              </c:extLst>
            </c:dLbl>
            <c:dLbl>
              <c:idx val="3"/>
              <c:layout>
                <c:manualLayout>
                  <c:x val="3.5020880121943543E-2"/>
                  <c:y val="-8.548171761175298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31-489D-9AAB-EF3CFFE437DA}"/>
                </c:ext>
              </c:extLst>
            </c:dLbl>
            <c:dLbl>
              <c:idx val="4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31-489D-9AAB-EF3CFFE437DA}"/>
                </c:ext>
              </c:extLst>
            </c:dLbl>
            <c:dLbl>
              <c:idx val="5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ysClr val="windowText" lastClr="000000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effectLst/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31-489D-9AAB-EF3CFFE437DA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ysClr val="windowText" lastClr="000000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AreaVolume!$B$3:$B$8</c:f>
              <c:strCache>
                <c:ptCount val="6"/>
                <c:pt idx="0">
                  <c:v>Cenozoic-Mesozoic</c:v>
                </c:pt>
                <c:pt idx="1">
                  <c:v>Paleozoic</c:v>
                </c:pt>
                <c:pt idx="2">
                  <c:v>Neoproterozoic</c:v>
                </c:pt>
                <c:pt idx="3">
                  <c:v>Mesoproterozoic</c:v>
                </c:pt>
                <c:pt idx="4">
                  <c:v>Paleoproterozoic</c:v>
                </c:pt>
                <c:pt idx="5">
                  <c:v>Archean</c:v>
                </c:pt>
              </c:strCache>
            </c:strRef>
          </c:cat>
          <c:val>
            <c:numRef>
              <c:f>AreaVolume!$C$3:$C$8</c:f>
              <c:numCache>
                <c:formatCode>0.00</c:formatCode>
                <c:ptCount val="6"/>
                <c:pt idx="0">
                  <c:v>31.119</c:v>
                </c:pt>
                <c:pt idx="1">
                  <c:v>23.143999999999998</c:v>
                </c:pt>
                <c:pt idx="2">
                  <c:v>27.163</c:v>
                </c:pt>
                <c:pt idx="3">
                  <c:v>11.295999999999999</c:v>
                </c:pt>
                <c:pt idx="4">
                  <c:v>35.655999999999999</c:v>
                </c:pt>
                <c:pt idx="5">
                  <c:v>19.757000000000001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31-489D-9AAB-EF3CFFE437D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1</xdr:row>
      <xdr:rowOff>9525</xdr:rowOff>
    </xdr:from>
    <xdr:to>
      <xdr:col>21</xdr:col>
      <xdr:colOff>85725</xdr:colOff>
      <xdr:row>24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3765B6D-1C13-44AC-B5F6-B2AE5B6F6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323850</xdr:colOff>
      <xdr:row>4</xdr:row>
      <xdr:rowOff>190500</xdr:rowOff>
    </xdr:from>
    <xdr:to>
      <xdr:col>30</xdr:col>
      <xdr:colOff>400050</xdr:colOff>
      <xdr:row>30</xdr:row>
      <xdr:rowOff>9525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3D5945-F092-452D-B0DD-35E96A8E6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675A2-6A81-4F21-B2BB-7E1BB69D29F9}">
  <dimension ref="B1:R40"/>
  <sheetViews>
    <sheetView tabSelected="1" zoomScale="50" zoomScaleNormal="70" workbookViewId="0">
      <selection activeCell="V19" sqref="V19"/>
    </sheetView>
  </sheetViews>
  <sheetFormatPr baseColWidth="10" defaultRowHeight="15" x14ac:dyDescent="0.2"/>
  <cols>
    <col min="1" max="1" width="9.33203125" customWidth="1"/>
    <col min="2" max="2" width="23.33203125" customWidth="1"/>
    <col min="3" max="3" width="9.33203125" customWidth="1"/>
    <col min="4" max="4" width="9.6640625" customWidth="1"/>
    <col min="5" max="5" width="8.6640625" customWidth="1"/>
    <col min="6" max="6" width="8.33203125" customWidth="1"/>
    <col min="7" max="8" width="11.5" customWidth="1"/>
  </cols>
  <sheetData>
    <row r="1" spans="2:12" x14ac:dyDescent="0.2">
      <c r="K1" s="16" t="s">
        <v>32</v>
      </c>
    </row>
    <row r="2" spans="2:12" ht="30" customHeight="1" x14ac:dyDescent="0.2">
      <c r="B2" s="31" t="s">
        <v>0</v>
      </c>
      <c r="C2" s="32" t="s">
        <v>1</v>
      </c>
      <c r="D2" s="32" t="s">
        <v>30</v>
      </c>
      <c r="E2" s="32" t="s">
        <v>31</v>
      </c>
      <c r="F2" s="32" t="s">
        <v>2</v>
      </c>
      <c r="G2" s="33" t="s">
        <v>102</v>
      </c>
      <c r="H2" s="33" t="s">
        <v>29</v>
      </c>
    </row>
    <row r="3" spans="2:12" ht="16" x14ac:dyDescent="0.2">
      <c r="B3" s="34" t="s">
        <v>16</v>
      </c>
      <c r="C3" s="35">
        <v>31.119</v>
      </c>
      <c r="D3" s="35">
        <v>43.68</v>
      </c>
      <c r="E3" s="35">
        <v>14.74</v>
      </c>
      <c r="F3" s="35">
        <f>((C3*10^6)*D3)/(10^9)</f>
        <v>1.35927792</v>
      </c>
      <c r="G3" s="35">
        <f t="shared" ref="G3:G9" si="0">C3*100/$C$9</f>
        <v>21.007189388058187</v>
      </c>
      <c r="H3" s="35">
        <f>C3*100/$C$13</f>
        <v>6.1009934456881387</v>
      </c>
      <c r="K3" s="15" t="s">
        <v>16</v>
      </c>
      <c r="L3" t="str">
        <f>_xlfn.CONCAT(ROUND(D3,1)," ",$K$1," ",ROUND(E3,1))</f>
        <v>43.7 ± 14.7</v>
      </c>
    </row>
    <row r="4" spans="2:12" ht="16" x14ac:dyDescent="0.2">
      <c r="B4" s="34" t="s">
        <v>20</v>
      </c>
      <c r="C4" s="36">
        <v>23.143999999999998</v>
      </c>
      <c r="D4" s="36">
        <v>38.94</v>
      </c>
      <c r="E4" s="37">
        <v>8.6199999999999992</v>
      </c>
      <c r="F4" s="37">
        <f t="shared" ref="F4:F8" si="1">((C4*10^6)*D4)/(10^9)</f>
        <v>0.90122736000000003</v>
      </c>
      <c r="G4" s="35">
        <f t="shared" si="0"/>
        <v>15.623586593310153</v>
      </c>
      <c r="H4" s="35">
        <f t="shared" ref="H4:H9" si="2">C4*100/$C$13</f>
        <v>4.5374656096598951</v>
      </c>
      <c r="K4" s="15" t="s">
        <v>20</v>
      </c>
      <c r="L4" t="str">
        <f t="shared" ref="L4:L8" si="3">_xlfn.CONCAT(ROUND(D4,1)," ",$K$1," ",ROUND(E4,1))</f>
        <v>38.9 ± 8.6</v>
      </c>
    </row>
    <row r="5" spans="2:12" ht="16" x14ac:dyDescent="0.2">
      <c r="B5" s="34" t="s">
        <v>25</v>
      </c>
      <c r="C5" s="35">
        <v>27.163</v>
      </c>
      <c r="D5" s="35">
        <v>37.06</v>
      </c>
      <c r="E5" s="35">
        <v>6.29</v>
      </c>
      <c r="F5" s="35">
        <f t="shared" si="1"/>
        <v>1.00666078</v>
      </c>
      <c r="G5" s="35">
        <f t="shared" si="0"/>
        <v>18.336652377898538</v>
      </c>
      <c r="H5" s="35">
        <f t="shared" si="2"/>
        <v>5.3254052175592701</v>
      </c>
      <c r="K5" s="15" t="s">
        <v>25</v>
      </c>
      <c r="L5" t="str">
        <f t="shared" si="3"/>
        <v>37.1 ± 6.3</v>
      </c>
    </row>
    <row r="6" spans="2:12" ht="16" x14ac:dyDescent="0.2">
      <c r="B6" s="34" t="s">
        <v>26</v>
      </c>
      <c r="C6" s="35">
        <v>11.295999999999999</v>
      </c>
      <c r="D6" s="35">
        <v>40.659999999999997</v>
      </c>
      <c r="E6" s="35">
        <v>6.13</v>
      </c>
      <c r="F6" s="35">
        <f t="shared" si="1"/>
        <v>0.45929535999999993</v>
      </c>
      <c r="G6" s="35">
        <f t="shared" si="0"/>
        <v>7.6254767610625427</v>
      </c>
      <c r="H6" s="35">
        <f t="shared" si="2"/>
        <v>2.2146219982163053</v>
      </c>
      <c r="K6" s="15" t="s">
        <v>26</v>
      </c>
      <c r="L6" t="str">
        <f t="shared" si="3"/>
        <v>40.7 ± 6.1</v>
      </c>
    </row>
    <row r="7" spans="2:12" ht="16" x14ac:dyDescent="0.2">
      <c r="B7" s="34" t="s">
        <v>27</v>
      </c>
      <c r="C7" s="35">
        <v>35.655999999999999</v>
      </c>
      <c r="D7" s="35">
        <v>42.21</v>
      </c>
      <c r="E7" s="35">
        <v>6.79</v>
      </c>
      <c r="F7" s="35">
        <f t="shared" si="1"/>
        <v>1.5050397600000001</v>
      </c>
      <c r="G7" s="35">
        <f t="shared" si="0"/>
        <v>24.069936206838353</v>
      </c>
      <c r="H7" s="35">
        <f t="shared" si="2"/>
        <v>6.9904888428116676</v>
      </c>
      <c r="K7" s="15" t="s">
        <v>27</v>
      </c>
      <c r="L7" t="str">
        <f t="shared" si="3"/>
        <v>42.2 ± 6.8</v>
      </c>
    </row>
    <row r="8" spans="2:12" ht="16" x14ac:dyDescent="0.2">
      <c r="B8" s="34" t="s">
        <v>17</v>
      </c>
      <c r="C8" s="35">
        <v>19.757000000000001</v>
      </c>
      <c r="D8" s="35">
        <v>40.32</v>
      </c>
      <c r="E8" s="35">
        <v>6.79</v>
      </c>
      <c r="F8" s="35">
        <f t="shared" si="1"/>
        <v>0.79660224000000002</v>
      </c>
      <c r="G8" s="35">
        <f t="shared" si="0"/>
        <v>13.337158672832212</v>
      </c>
      <c r="H8" s="35">
        <f t="shared" si="2"/>
        <v>3.8734319067598753</v>
      </c>
      <c r="K8" s="15" t="s">
        <v>17</v>
      </c>
      <c r="L8" t="str">
        <f t="shared" si="3"/>
        <v>40.3 ± 6.8</v>
      </c>
    </row>
    <row r="9" spans="2:12" ht="16" x14ac:dyDescent="0.2">
      <c r="B9" s="34" t="s">
        <v>100</v>
      </c>
      <c r="C9" s="35">
        <f>SUM(C3:C8)</f>
        <v>148.13500000000002</v>
      </c>
      <c r="D9" s="35">
        <f>(C3/C9)*D3+(C4/C9)*D4+(C5/C9)*D5+(C6/C9)*D6+(C7/C9)*D7+(C8/C9)*D8</f>
        <v>40.693309616228433</v>
      </c>
      <c r="E9" s="35">
        <f>(C3/C9)*E3+(C4/C9)*E4+(C5/C9)*E5+(C6/C9)*E6+(C7/C9)*E7+(C8/C9)*E8</f>
        <v>8.6039717824956945</v>
      </c>
      <c r="F9" s="35">
        <f>((C9*10^6)*D9)/(10^9)</f>
        <v>6.0281034199999999</v>
      </c>
      <c r="G9" s="35">
        <f t="shared" si="0"/>
        <v>100</v>
      </c>
      <c r="H9" s="35">
        <f t="shared" si="2"/>
        <v>29.042407020695155</v>
      </c>
      <c r="K9" s="15" t="s">
        <v>18</v>
      </c>
      <c r="L9" t="str">
        <f>_xlfn.CONCAT(ROUND(D9,1)," ",$K$1," ",ROUND(E9,1))</f>
        <v>40.7 ± 8.6</v>
      </c>
    </row>
    <row r="10" spans="2:12" ht="16" x14ac:dyDescent="0.2">
      <c r="B10" s="15" t="s">
        <v>18</v>
      </c>
      <c r="D10" s="17">
        <v>40.74</v>
      </c>
      <c r="E10" s="9">
        <v>9.3699999999999992</v>
      </c>
      <c r="F10" s="10">
        <f>((C9*10^6)*D10)/(10^9)</f>
        <v>6.0350199000000018</v>
      </c>
    </row>
    <row r="11" spans="2:12" ht="16" x14ac:dyDescent="0.2">
      <c r="B11" s="15"/>
      <c r="C11" s="9">
        <v>148.13500000000002</v>
      </c>
      <c r="G11" s="13"/>
      <c r="H11" s="13"/>
    </row>
    <row r="12" spans="2:12" ht="16" x14ac:dyDescent="0.2">
      <c r="B12" s="15"/>
      <c r="C12" s="9">
        <v>148.13500000000002</v>
      </c>
      <c r="D12" s="21">
        <f>AVERAGE(D3:D8)</f>
        <v>40.478333333333332</v>
      </c>
      <c r="E12" s="21">
        <f>AVERAGE(E3:E8)</f>
        <v>8.2266666666666666</v>
      </c>
      <c r="F12" s="10">
        <f>((C12*10^6)*D12)/(10^9)</f>
        <v>5.9962579083333338</v>
      </c>
      <c r="G12" s="13"/>
      <c r="H12" s="13"/>
    </row>
    <row r="13" spans="2:12" ht="16" x14ac:dyDescent="0.2">
      <c r="B13" s="11" t="s">
        <v>3</v>
      </c>
      <c r="C13" s="12">
        <f>(4)*PI()*(6371^2)/(10^6)</f>
        <v>510.06447190978827</v>
      </c>
      <c r="D13" s="13"/>
      <c r="E13" s="13"/>
      <c r="F13" s="14">
        <f>SUM(F3:F8)</f>
        <v>6.0281034200000008</v>
      </c>
      <c r="G13" s="13"/>
      <c r="H13" s="13"/>
    </row>
    <row r="14" spans="2:12" x14ac:dyDescent="0.2">
      <c r="C14" s="1"/>
      <c r="D14" s="1"/>
      <c r="E14" s="1"/>
      <c r="F14" s="1"/>
      <c r="G14" s="1"/>
      <c r="H14" s="1"/>
    </row>
    <row r="15" spans="2:12" x14ac:dyDescent="0.2">
      <c r="B15" s="19" t="s">
        <v>101</v>
      </c>
      <c r="C15" s="1"/>
      <c r="D15" s="1"/>
      <c r="E15" s="1"/>
      <c r="F15" s="1"/>
      <c r="G15" s="1"/>
      <c r="H15" s="1"/>
    </row>
    <row r="16" spans="2:12" x14ac:dyDescent="0.2">
      <c r="B16" s="18" t="s">
        <v>77</v>
      </c>
    </row>
    <row r="17" spans="2:18" x14ac:dyDescent="0.2">
      <c r="B17" s="20" t="s">
        <v>78</v>
      </c>
      <c r="J17" s="1"/>
      <c r="K17" s="1"/>
      <c r="L17" s="1"/>
      <c r="M17" s="1"/>
    </row>
    <row r="19" spans="2:18" ht="34" x14ac:dyDescent="0.2">
      <c r="B19" s="31" t="s">
        <v>0</v>
      </c>
      <c r="C19" s="32" t="s">
        <v>1</v>
      </c>
      <c r="D19" s="32" t="s">
        <v>33</v>
      </c>
      <c r="E19" s="32" t="s">
        <v>31</v>
      </c>
      <c r="F19" s="32" t="s">
        <v>2</v>
      </c>
      <c r="G19" s="33" t="s">
        <v>28</v>
      </c>
      <c r="H19" s="33"/>
    </row>
    <row r="20" spans="2:18" ht="16" x14ac:dyDescent="0.2">
      <c r="B20" s="34" t="s">
        <v>16</v>
      </c>
      <c r="C20" s="35">
        <v>31.119</v>
      </c>
      <c r="D20" s="35">
        <v>42.19</v>
      </c>
      <c r="E20" s="35">
        <v>14.75</v>
      </c>
      <c r="F20" s="35">
        <f t="shared" ref="F20:F25" si="4">((C20*10^6)*D20)/(10^9)</f>
        <v>1.3129106100000001</v>
      </c>
      <c r="G20" s="35">
        <f t="shared" ref="G20:G26" si="5">C20*100/$C$9</f>
        <v>21.007189388058187</v>
      </c>
      <c r="H20" s="35"/>
    </row>
    <row r="21" spans="2:18" ht="16" x14ac:dyDescent="0.2">
      <c r="B21" s="34" t="s">
        <v>20</v>
      </c>
      <c r="C21" s="36">
        <v>23.143999999999998</v>
      </c>
      <c r="D21" s="36">
        <v>37.369999999999997</v>
      </c>
      <c r="E21" s="37">
        <v>8.91</v>
      </c>
      <c r="F21" s="37">
        <f t="shared" si="4"/>
        <v>0.86489128000000004</v>
      </c>
      <c r="G21" s="35">
        <f t="shared" si="5"/>
        <v>15.623586593310153</v>
      </c>
      <c r="H21" s="35"/>
    </row>
    <row r="22" spans="2:18" ht="16" x14ac:dyDescent="0.2">
      <c r="B22" s="34" t="s">
        <v>25</v>
      </c>
      <c r="C22" s="35">
        <v>27.163</v>
      </c>
      <c r="D22" s="35">
        <v>36</v>
      </c>
      <c r="E22" s="35">
        <v>6.9</v>
      </c>
      <c r="F22" s="35">
        <f t="shared" si="4"/>
        <v>0.97786799999999996</v>
      </c>
      <c r="G22" s="35">
        <f t="shared" si="5"/>
        <v>18.336652377898538</v>
      </c>
      <c r="H22" s="35"/>
    </row>
    <row r="23" spans="2:18" ht="16" x14ac:dyDescent="0.2">
      <c r="B23" s="34" t="s">
        <v>26</v>
      </c>
      <c r="C23" s="35">
        <v>11.295999999999999</v>
      </c>
      <c r="D23" s="35">
        <v>39.42</v>
      </c>
      <c r="E23" s="35">
        <v>6.52</v>
      </c>
      <c r="F23" s="35">
        <f t="shared" si="4"/>
        <v>0.44528832000000002</v>
      </c>
      <c r="G23" s="35">
        <f t="shared" si="5"/>
        <v>7.6254767610625427</v>
      </c>
      <c r="H23" s="35"/>
    </row>
    <row r="24" spans="2:18" ht="16" x14ac:dyDescent="0.2">
      <c r="B24" s="34" t="s">
        <v>27</v>
      </c>
      <c r="C24" s="35">
        <v>35.655999999999999</v>
      </c>
      <c r="D24" s="35">
        <v>40.99</v>
      </c>
      <c r="E24" s="35">
        <v>7.13</v>
      </c>
      <c r="F24" s="35">
        <f t="shared" si="4"/>
        <v>1.4615394399999999</v>
      </c>
      <c r="G24" s="35">
        <f t="shared" si="5"/>
        <v>24.069936206838353</v>
      </c>
      <c r="H24" s="35"/>
    </row>
    <row r="25" spans="2:18" ht="16" x14ac:dyDescent="0.2">
      <c r="B25" s="34" t="s">
        <v>17</v>
      </c>
      <c r="C25" s="35">
        <v>19.757000000000001</v>
      </c>
      <c r="D25" s="35">
        <v>39.46</v>
      </c>
      <c r="E25" s="35">
        <v>6.99</v>
      </c>
      <c r="F25" s="35">
        <f t="shared" si="4"/>
        <v>0.77961122000000005</v>
      </c>
      <c r="G25" s="35">
        <f t="shared" si="5"/>
        <v>13.337158672832212</v>
      </c>
      <c r="H25" s="35"/>
    </row>
    <row r="26" spans="2:18" ht="16" x14ac:dyDescent="0.2">
      <c r="B26" s="34" t="s">
        <v>100</v>
      </c>
      <c r="C26" s="35">
        <f>SUM(C20:C25)</f>
        <v>148.13500000000002</v>
      </c>
      <c r="D26" s="35">
        <f>(C20/C26)*D20+(C21/C26)*D21+(C22/C26)*D22+(C23/C26)*D23+(C24/C26)*D24+(C25/C26)*D25</f>
        <v>39.437734971478719</v>
      </c>
      <c r="E26" s="35">
        <f>(C20/C26)*E20+(C21/C26)*E21+(C22/C26)*E22+(C23/C26)*E23+(C24/C26)*E24+(C25/C26)*E25</f>
        <v>8.9014859418773398</v>
      </c>
      <c r="F26" s="35">
        <f>((C26*10^6)*D26)/(10^9)</f>
        <v>5.8421088700000006</v>
      </c>
      <c r="G26" s="35">
        <f t="shared" si="5"/>
        <v>100</v>
      </c>
      <c r="H26" s="35"/>
    </row>
    <row r="27" spans="2:18" ht="16" x14ac:dyDescent="0.2">
      <c r="B27" s="15" t="s">
        <v>18</v>
      </c>
      <c r="C27" s="9">
        <v>148.13500000000002</v>
      </c>
      <c r="D27" s="9">
        <v>39.47</v>
      </c>
      <c r="E27" s="9">
        <v>9.57</v>
      </c>
      <c r="F27" s="10">
        <f>((C26*10^6)*D27)/(10^9)</f>
        <v>5.8468884500000007</v>
      </c>
      <c r="G27" s="9">
        <f>C26*100/$C$9</f>
        <v>100</v>
      </c>
    </row>
    <row r="28" spans="2:18" ht="16" x14ac:dyDescent="0.2">
      <c r="B28" s="11" t="s">
        <v>3</v>
      </c>
      <c r="C28" s="12">
        <f>(4)*PI()*(6371^2)/(10^6)</f>
        <v>510.06447190978827</v>
      </c>
      <c r="D28" s="13"/>
      <c r="E28" s="13"/>
      <c r="F28" s="14">
        <f>SUM(F20:F25)</f>
        <v>5.8421088700000006</v>
      </c>
      <c r="G28" s="13"/>
    </row>
    <row r="31" spans="2:18" x14ac:dyDescent="0.2">
      <c r="L31" t="s">
        <v>103</v>
      </c>
      <c r="M31" t="s">
        <v>104</v>
      </c>
      <c r="N31" t="s">
        <v>105</v>
      </c>
      <c r="O31" t="s">
        <v>106</v>
      </c>
      <c r="P31" t="s">
        <v>107</v>
      </c>
      <c r="Q31" t="s">
        <v>108</v>
      </c>
      <c r="R31" t="s">
        <v>109</v>
      </c>
    </row>
    <row r="32" spans="2:18" x14ac:dyDescent="0.2">
      <c r="L32" s="1">
        <v>21.007189388058187</v>
      </c>
      <c r="M32" s="1">
        <v>15.623586593310153</v>
      </c>
      <c r="N32" s="1">
        <v>18.336652377898538</v>
      </c>
      <c r="O32" s="1">
        <v>7.6254767610625427</v>
      </c>
      <c r="P32" s="1">
        <v>24.069936206838353</v>
      </c>
      <c r="Q32" s="1">
        <v>13.337158672832212</v>
      </c>
      <c r="R32" s="1">
        <v>100</v>
      </c>
    </row>
    <row r="33" spans="2:18" ht="28.5" customHeight="1" x14ac:dyDescent="0.2">
      <c r="B33" s="31" t="s">
        <v>0</v>
      </c>
      <c r="C33" s="32" t="s">
        <v>2</v>
      </c>
      <c r="D33" s="32" t="s">
        <v>318</v>
      </c>
      <c r="E33" s="32" t="s">
        <v>319</v>
      </c>
      <c r="L33" s="1">
        <v>6.1009934456881387</v>
      </c>
      <c r="M33" s="1">
        <v>4.5374656096598951</v>
      </c>
      <c r="N33" s="1">
        <v>5.3254052175592701</v>
      </c>
      <c r="O33" s="1">
        <v>2.2146219982163053</v>
      </c>
      <c r="P33" s="1">
        <v>6.9904888428116676</v>
      </c>
      <c r="Q33" s="1">
        <v>3.8734319067598753</v>
      </c>
      <c r="R33" s="1">
        <v>29.042407020695155</v>
      </c>
    </row>
    <row r="34" spans="2:18" ht="16" x14ac:dyDescent="0.2">
      <c r="B34" s="34" t="s">
        <v>16</v>
      </c>
      <c r="C34" s="35">
        <v>1.3129106100000001</v>
      </c>
      <c r="D34" s="35">
        <v>2.83</v>
      </c>
      <c r="E34" s="35">
        <f>C34*D34</f>
        <v>3.7155370263000003</v>
      </c>
    </row>
    <row r="35" spans="2:18" ht="16" x14ac:dyDescent="0.2">
      <c r="B35" s="34" t="s">
        <v>20</v>
      </c>
      <c r="C35" s="36">
        <v>0.86489128000000004</v>
      </c>
      <c r="D35" s="36">
        <v>2.86</v>
      </c>
      <c r="E35" s="37">
        <f t="shared" ref="E35:E39" si="6">C35*D35</f>
        <v>2.4735890608000002</v>
      </c>
    </row>
    <row r="36" spans="2:18" ht="16" x14ac:dyDescent="0.2">
      <c r="B36" s="34" t="s">
        <v>25</v>
      </c>
      <c r="C36" s="35">
        <v>0.97786799999999996</v>
      </c>
      <c r="D36" s="35">
        <v>2.86</v>
      </c>
      <c r="E36" s="35">
        <f t="shared" si="6"/>
        <v>2.7967024799999995</v>
      </c>
    </row>
    <row r="37" spans="2:18" ht="16" x14ac:dyDescent="0.2">
      <c r="B37" s="34" t="s">
        <v>26</v>
      </c>
      <c r="C37" s="35">
        <v>0.44528832000000002</v>
      </c>
      <c r="D37" s="35">
        <v>2.87</v>
      </c>
      <c r="E37" s="35">
        <f t="shared" si="6"/>
        <v>1.2779774784000002</v>
      </c>
    </row>
    <row r="38" spans="2:18" ht="16" x14ac:dyDescent="0.2">
      <c r="B38" s="34" t="s">
        <v>27</v>
      </c>
      <c r="C38" s="35">
        <v>1.4615394399999999</v>
      </c>
      <c r="D38" s="35">
        <v>2.87</v>
      </c>
      <c r="E38" s="35">
        <f t="shared" si="6"/>
        <v>4.1946181928000001</v>
      </c>
    </row>
    <row r="39" spans="2:18" ht="16" x14ac:dyDescent="0.2">
      <c r="B39" s="34" t="s">
        <v>17</v>
      </c>
      <c r="C39" s="35">
        <v>0.77961122000000005</v>
      </c>
      <c r="D39" s="35">
        <v>2.88</v>
      </c>
      <c r="E39" s="35">
        <f t="shared" si="6"/>
        <v>2.2452803135999999</v>
      </c>
    </row>
    <row r="40" spans="2:18" ht="16" x14ac:dyDescent="0.2">
      <c r="B40" s="34" t="s">
        <v>18</v>
      </c>
      <c r="C40" s="35">
        <f>SUM(C34:C39)</f>
        <v>5.8421088700000006</v>
      </c>
      <c r="D40" s="38" t="s">
        <v>320</v>
      </c>
      <c r="E40" s="35">
        <f>SUM(E34:E39)</f>
        <v>16.7037045519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443AE-B583-47DA-8AF4-CE1862364F4C}">
  <dimension ref="B1:K19"/>
  <sheetViews>
    <sheetView showGridLines="0" zoomScale="90" zoomScaleNormal="90" workbookViewId="0">
      <selection activeCell="I17" sqref="I17"/>
    </sheetView>
  </sheetViews>
  <sheetFormatPr baseColWidth="10" defaultRowHeight="15" x14ac:dyDescent="0.2"/>
  <cols>
    <col min="2" max="2" width="12.5" customWidth="1"/>
    <col min="3" max="4" width="15.6640625" customWidth="1"/>
    <col min="5" max="5" width="18.5" customWidth="1"/>
    <col min="6" max="7" width="20.33203125" customWidth="1"/>
    <col min="8" max="9" width="15.6640625" customWidth="1"/>
  </cols>
  <sheetData>
    <row r="1" spans="2:11" ht="15" customHeight="1" x14ac:dyDescent="0.3">
      <c r="C1" s="23"/>
      <c r="D1" s="23"/>
      <c r="E1" s="23"/>
      <c r="F1" s="23"/>
      <c r="G1" s="23"/>
      <c r="H1" s="23"/>
      <c r="I1" s="23"/>
    </row>
    <row r="2" spans="2:11" ht="15" customHeight="1" x14ac:dyDescent="0.2">
      <c r="B2" s="39" t="s">
        <v>21</v>
      </c>
      <c r="C2" s="39"/>
      <c r="D2" s="39"/>
      <c r="E2" s="39"/>
      <c r="F2" s="39"/>
      <c r="G2" s="39"/>
      <c r="H2" s="39"/>
      <c r="I2" s="39"/>
    </row>
    <row r="3" spans="2:11" x14ac:dyDescent="0.2">
      <c r="B3" s="22" t="s">
        <v>15</v>
      </c>
      <c r="C3" s="22" t="s">
        <v>19</v>
      </c>
      <c r="D3" s="22" t="s">
        <v>20</v>
      </c>
      <c r="E3" s="22" t="s">
        <v>25</v>
      </c>
      <c r="F3" s="22" t="s">
        <v>26</v>
      </c>
      <c r="G3" s="22" t="s">
        <v>27</v>
      </c>
      <c r="H3" s="22" t="s">
        <v>17</v>
      </c>
      <c r="I3" s="22" t="s">
        <v>317</v>
      </c>
      <c r="K3" s="22"/>
    </row>
    <row r="4" spans="2:11" x14ac:dyDescent="0.2">
      <c r="B4" s="24" t="s">
        <v>4</v>
      </c>
      <c r="C4" s="25" t="s">
        <v>110</v>
      </c>
      <c r="D4" s="25" t="s">
        <v>121</v>
      </c>
      <c r="E4" s="25" t="s">
        <v>132</v>
      </c>
      <c r="F4" s="25" t="s">
        <v>140</v>
      </c>
      <c r="G4" s="25" t="s">
        <v>145</v>
      </c>
      <c r="H4" s="25" t="s">
        <v>154</v>
      </c>
      <c r="I4" s="25" t="s">
        <v>41</v>
      </c>
      <c r="K4" s="25" t="s">
        <v>98</v>
      </c>
    </row>
    <row r="5" spans="2:11" x14ac:dyDescent="0.2">
      <c r="B5" s="24" t="s">
        <v>5</v>
      </c>
      <c r="C5" s="25" t="s">
        <v>111</v>
      </c>
      <c r="D5" s="25" t="s">
        <v>122</v>
      </c>
      <c r="E5" s="25" t="s">
        <v>133</v>
      </c>
      <c r="F5" s="25" t="s">
        <v>141</v>
      </c>
      <c r="G5" s="25" t="s">
        <v>146</v>
      </c>
      <c r="H5" s="25" t="s">
        <v>155</v>
      </c>
      <c r="I5" s="25" t="s">
        <v>164</v>
      </c>
      <c r="K5" s="25" t="s">
        <v>98</v>
      </c>
    </row>
    <row r="6" spans="2:11" x14ac:dyDescent="0.2">
      <c r="B6" s="24" t="s">
        <v>6</v>
      </c>
      <c r="C6" s="25" t="s">
        <v>112</v>
      </c>
      <c r="D6" s="25" t="s">
        <v>123</v>
      </c>
      <c r="E6" s="25" t="s">
        <v>134</v>
      </c>
      <c r="F6" s="25" t="s">
        <v>35</v>
      </c>
      <c r="G6" s="25" t="s">
        <v>147</v>
      </c>
      <c r="H6" s="25" t="s">
        <v>156</v>
      </c>
      <c r="I6" s="25" t="s">
        <v>165</v>
      </c>
      <c r="K6" s="25" t="s">
        <v>98</v>
      </c>
    </row>
    <row r="7" spans="2:11" x14ac:dyDescent="0.2">
      <c r="B7" s="24" t="s">
        <v>7</v>
      </c>
      <c r="C7" s="25" t="s">
        <v>113</v>
      </c>
      <c r="D7" s="25" t="s">
        <v>124</v>
      </c>
      <c r="E7" s="25" t="s">
        <v>135</v>
      </c>
      <c r="F7" s="25" t="s">
        <v>142</v>
      </c>
      <c r="G7" s="25" t="s">
        <v>148</v>
      </c>
      <c r="H7" s="25" t="s">
        <v>157</v>
      </c>
      <c r="I7" s="25" t="s">
        <v>166</v>
      </c>
      <c r="K7" s="25" t="s">
        <v>173</v>
      </c>
    </row>
    <row r="8" spans="2:11" x14ac:dyDescent="0.2">
      <c r="B8" s="24" t="s">
        <v>8</v>
      </c>
      <c r="C8" s="25" t="s">
        <v>114</v>
      </c>
      <c r="D8" s="25" t="s">
        <v>125</v>
      </c>
      <c r="E8" s="25" t="s">
        <v>136</v>
      </c>
      <c r="F8" s="25" t="s">
        <v>143</v>
      </c>
      <c r="G8" s="25" t="s">
        <v>149</v>
      </c>
      <c r="H8" s="25" t="s">
        <v>158</v>
      </c>
      <c r="I8" s="25" t="s">
        <v>167</v>
      </c>
      <c r="K8" s="25" t="s">
        <v>98</v>
      </c>
    </row>
    <row r="9" spans="2:11" x14ac:dyDescent="0.2">
      <c r="B9" s="24" t="s">
        <v>9</v>
      </c>
      <c r="C9" s="25" t="s">
        <v>115</v>
      </c>
      <c r="D9" s="25" t="s">
        <v>126</v>
      </c>
      <c r="E9" s="25" t="s">
        <v>137</v>
      </c>
      <c r="F9" s="25" t="s">
        <v>36</v>
      </c>
      <c r="G9" s="25" t="s">
        <v>150</v>
      </c>
      <c r="H9" s="25" t="s">
        <v>159</v>
      </c>
      <c r="I9" s="25" t="s">
        <v>168</v>
      </c>
      <c r="K9" s="25" t="s">
        <v>99</v>
      </c>
    </row>
    <row r="10" spans="2:11" x14ac:dyDescent="0.2">
      <c r="B10" s="24" t="s">
        <v>10</v>
      </c>
      <c r="C10" s="25" t="s">
        <v>116</v>
      </c>
      <c r="D10" s="25" t="s">
        <v>127</v>
      </c>
      <c r="E10" s="25" t="s">
        <v>138</v>
      </c>
      <c r="F10" s="25" t="s">
        <v>144</v>
      </c>
      <c r="G10" s="25" t="s">
        <v>151</v>
      </c>
      <c r="H10" s="25" t="s">
        <v>160</v>
      </c>
      <c r="I10" s="25" t="s">
        <v>169</v>
      </c>
      <c r="K10" s="25" t="s">
        <v>99</v>
      </c>
    </row>
    <row r="11" spans="2:11" x14ac:dyDescent="0.2">
      <c r="B11" s="24" t="s">
        <v>11</v>
      </c>
      <c r="C11" s="25" t="s">
        <v>117</v>
      </c>
      <c r="D11" s="25" t="s">
        <v>128</v>
      </c>
      <c r="E11" s="25" t="s">
        <v>34</v>
      </c>
      <c r="F11" s="25" t="s">
        <v>37</v>
      </c>
      <c r="G11" s="25" t="s">
        <v>152</v>
      </c>
      <c r="H11" s="25" t="s">
        <v>161</v>
      </c>
      <c r="I11" s="25" t="s">
        <v>170</v>
      </c>
      <c r="K11" s="25" t="s">
        <v>174</v>
      </c>
    </row>
    <row r="12" spans="2:11" x14ac:dyDescent="0.2">
      <c r="B12" s="24" t="s">
        <v>12</v>
      </c>
      <c r="C12" s="25" t="s">
        <v>118</v>
      </c>
      <c r="D12" s="25" t="s">
        <v>129</v>
      </c>
      <c r="E12" s="25"/>
      <c r="F12" s="25" t="s">
        <v>38</v>
      </c>
      <c r="G12" s="25" t="s">
        <v>153</v>
      </c>
      <c r="H12" s="25" t="s">
        <v>162</v>
      </c>
      <c r="I12" s="25" t="s">
        <v>171</v>
      </c>
      <c r="K12" s="25" t="s">
        <v>175</v>
      </c>
    </row>
    <row r="13" spans="2:11" ht="15" customHeight="1" x14ac:dyDescent="0.2">
      <c r="B13" s="22" t="s">
        <v>42</v>
      </c>
      <c r="C13" s="26" t="s">
        <v>119</v>
      </c>
      <c r="D13" s="26" t="s">
        <v>130</v>
      </c>
      <c r="E13" s="26" t="s">
        <v>139</v>
      </c>
      <c r="F13" s="27" t="s">
        <v>39</v>
      </c>
      <c r="G13" s="26" t="s">
        <v>40</v>
      </c>
      <c r="H13" s="26" t="s">
        <v>163</v>
      </c>
      <c r="I13" s="26" t="s">
        <v>172</v>
      </c>
      <c r="K13" s="26" t="s">
        <v>176</v>
      </c>
    </row>
    <row r="14" spans="2:11" ht="15" customHeight="1" x14ac:dyDescent="0.2">
      <c r="B14" s="28"/>
      <c r="C14" s="29"/>
      <c r="D14" s="29"/>
      <c r="E14" s="29"/>
      <c r="F14" s="30"/>
      <c r="G14" s="29"/>
      <c r="H14" s="29"/>
      <c r="I14" s="29"/>
    </row>
    <row r="15" spans="2:11" ht="15" customHeight="1" x14ac:dyDescent="0.2">
      <c r="B15" s="22" t="s">
        <v>94</v>
      </c>
      <c r="C15" s="26" t="s">
        <v>120</v>
      </c>
      <c r="D15" s="26" t="s">
        <v>131</v>
      </c>
      <c r="E15" s="26" t="s">
        <v>95</v>
      </c>
      <c r="F15" s="27" t="s">
        <v>96</v>
      </c>
      <c r="G15" s="26" t="s">
        <v>97</v>
      </c>
      <c r="H15" s="26" t="s">
        <v>95</v>
      </c>
      <c r="I15" s="26"/>
    </row>
    <row r="16" spans="2:11" ht="15" customHeight="1" x14ac:dyDescent="0.2">
      <c r="B16" s="28"/>
      <c r="C16" s="29"/>
      <c r="D16" s="29"/>
      <c r="E16" s="29"/>
      <c r="F16" s="30"/>
      <c r="G16" s="29"/>
      <c r="H16" s="29"/>
      <c r="I16" s="29"/>
    </row>
    <row r="17" spans="2:9" ht="34.5" customHeight="1" x14ac:dyDescent="0.2">
      <c r="B17" s="7" t="s">
        <v>14</v>
      </c>
      <c r="C17" s="2" t="s">
        <v>103</v>
      </c>
      <c r="D17" s="2" t="s">
        <v>104</v>
      </c>
      <c r="E17" s="2" t="s">
        <v>105</v>
      </c>
      <c r="F17" s="3" t="s">
        <v>106</v>
      </c>
      <c r="G17" s="2" t="s">
        <v>107</v>
      </c>
      <c r="H17" s="2" t="s">
        <v>108</v>
      </c>
      <c r="I17" s="2" t="s">
        <v>109</v>
      </c>
    </row>
    <row r="18" spans="2:9" ht="38.25" customHeight="1" x14ac:dyDescent="0.2">
      <c r="B18" s="7" t="s">
        <v>24</v>
      </c>
      <c r="C18" s="4">
        <v>21.007189388058187</v>
      </c>
      <c r="D18" s="4">
        <v>15.623586593310153</v>
      </c>
      <c r="E18" s="4">
        <v>18.336652377898538</v>
      </c>
      <c r="F18" s="4">
        <v>7.6254767610625427</v>
      </c>
      <c r="G18" s="4">
        <v>24.069936206838353</v>
      </c>
      <c r="H18" s="4">
        <v>13.337158672832212</v>
      </c>
      <c r="I18" s="4">
        <v>100</v>
      </c>
    </row>
    <row r="19" spans="2:9" ht="24" customHeight="1" x14ac:dyDescent="0.2">
      <c r="B19" s="8" t="s">
        <v>13</v>
      </c>
      <c r="C19" s="6">
        <v>6.1009934456881387</v>
      </c>
      <c r="D19" s="6">
        <v>4.5374656096598951</v>
      </c>
      <c r="E19" s="6">
        <v>5.3254052175592701</v>
      </c>
      <c r="F19" s="6">
        <v>2.2146219982163053</v>
      </c>
      <c r="G19" s="6">
        <v>6.9904888428116676</v>
      </c>
      <c r="H19" s="6">
        <v>3.8734319067598753</v>
      </c>
      <c r="I19" s="6">
        <v>29.042407020695155</v>
      </c>
    </row>
  </sheetData>
  <mergeCells count="1">
    <mergeCell ref="B2:I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2A601-8810-4CAF-867E-B61B88ECBD9C}">
  <dimension ref="B1:J13"/>
  <sheetViews>
    <sheetView showGridLines="0" zoomScale="90" zoomScaleNormal="90" workbookViewId="0">
      <selection activeCell="I3" sqref="I3"/>
    </sheetView>
  </sheetViews>
  <sheetFormatPr baseColWidth="10" defaultRowHeight="15" x14ac:dyDescent="0.2"/>
  <cols>
    <col min="2" max="2" width="13.33203125" customWidth="1"/>
    <col min="3" max="4" width="15.6640625" customWidth="1"/>
    <col min="5" max="5" width="18.5" customWidth="1"/>
    <col min="6" max="7" width="20.33203125" customWidth="1"/>
    <col min="8" max="9" width="15.6640625" customWidth="1"/>
  </cols>
  <sheetData>
    <row r="1" spans="2:10" ht="15" customHeight="1" x14ac:dyDescent="0.3">
      <c r="C1" s="23"/>
      <c r="D1" s="23"/>
      <c r="E1" s="23"/>
      <c r="F1" s="23"/>
      <c r="G1" s="23"/>
      <c r="H1" s="23"/>
      <c r="I1" s="23"/>
    </row>
    <row r="2" spans="2:10" ht="15" customHeight="1" x14ac:dyDescent="0.2">
      <c r="B2" s="39" t="s">
        <v>22</v>
      </c>
      <c r="C2" s="39"/>
      <c r="D2" s="39"/>
      <c r="E2" s="39"/>
      <c r="F2" s="39"/>
      <c r="G2" s="39"/>
      <c r="H2" s="39"/>
      <c r="I2" s="39"/>
    </row>
    <row r="3" spans="2:10" ht="36.75" customHeight="1" x14ac:dyDescent="0.2">
      <c r="B3" s="22" t="s">
        <v>15</v>
      </c>
      <c r="C3" s="22" t="s">
        <v>19</v>
      </c>
      <c r="D3" s="22" t="s">
        <v>20</v>
      </c>
      <c r="E3" s="22" t="s">
        <v>25</v>
      </c>
      <c r="F3" s="22" t="s">
        <v>26</v>
      </c>
      <c r="G3" s="22" t="s">
        <v>27</v>
      </c>
      <c r="H3" s="22" t="s">
        <v>17</v>
      </c>
      <c r="I3" s="22" t="s">
        <v>317</v>
      </c>
    </row>
    <row r="4" spans="2:10" ht="18.75" customHeight="1" x14ac:dyDescent="0.2">
      <c r="B4" s="24" t="s">
        <v>4</v>
      </c>
      <c r="C4" s="25" t="s">
        <v>43</v>
      </c>
      <c r="D4" s="25" t="s">
        <v>184</v>
      </c>
      <c r="E4" s="25" t="s">
        <v>193</v>
      </c>
      <c r="F4" s="25" t="s">
        <v>44</v>
      </c>
      <c r="G4" s="25" t="s">
        <v>49</v>
      </c>
      <c r="H4" s="25" t="s">
        <v>216</v>
      </c>
      <c r="I4" s="25" t="s">
        <v>54</v>
      </c>
    </row>
    <row r="5" spans="2:10" x14ac:dyDescent="0.2">
      <c r="B5" s="24" t="s">
        <v>5</v>
      </c>
      <c r="C5" s="25" t="s">
        <v>177</v>
      </c>
      <c r="D5" s="25" t="s">
        <v>47</v>
      </c>
      <c r="E5" s="25" t="s">
        <v>194</v>
      </c>
      <c r="F5" s="25" t="s">
        <v>201</v>
      </c>
      <c r="G5" s="25" t="s">
        <v>209</v>
      </c>
      <c r="H5" s="25" t="s">
        <v>217</v>
      </c>
      <c r="I5" s="25" t="s">
        <v>55</v>
      </c>
    </row>
    <row r="6" spans="2:10" x14ac:dyDescent="0.2">
      <c r="B6" s="24" t="s">
        <v>6</v>
      </c>
      <c r="C6" s="25" t="s">
        <v>178</v>
      </c>
      <c r="D6" s="25" t="s">
        <v>185</v>
      </c>
      <c r="E6" s="25" t="s">
        <v>195</v>
      </c>
      <c r="F6" s="25" t="s">
        <v>51</v>
      </c>
      <c r="G6" s="25" t="s">
        <v>210</v>
      </c>
      <c r="H6" s="25" t="s">
        <v>218</v>
      </c>
      <c r="I6" s="25" t="s">
        <v>224</v>
      </c>
    </row>
    <row r="7" spans="2:10" x14ac:dyDescent="0.2">
      <c r="B7" s="24" t="s">
        <v>7</v>
      </c>
      <c r="C7" s="25" t="s">
        <v>179</v>
      </c>
      <c r="D7" s="25" t="s">
        <v>186</v>
      </c>
      <c r="E7" s="25" t="s">
        <v>196</v>
      </c>
      <c r="F7" s="25" t="s">
        <v>202</v>
      </c>
      <c r="G7" s="25" t="s">
        <v>52</v>
      </c>
      <c r="H7" s="25" t="s">
        <v>52</v>
      </c>
      <c r="I7" s="25" t="s">
        <v>225</v>
      </c>
    </row>
    <row r="8" spans="2:10" x14ac:dyDescent="0.2">
      <c r="B8" s="24" t="s">
        <v>8</v>
      </c>
      <c r="C8" s="25" t="s">
        <v>180</v>
      </c>
      <c r="D8" s="25" t="s">
        <v>187</v>
      </c>
      <c r="E8" s="25" t="s">
        <v>197</v>
      </c>
      <c r="F8" s="25" t="s">
        <v>203</v>
      </c>
      <c r="G8" s="25" t="s">
        <v>211</v>
      </c>
      <c r="H8" s="25" t="s">
        <v>53</v>
      </c>
      <c r="I8" s="25" t="s">
        <v>226</v>
      </c>
    </row>
    <row r="9" spans="2:10" x14ac:dyDescent="0.2">
      <c r="B9" s="24" t="s">
        <v>9</v>
      </c>
      <c r="C9" s="25" t="s">
        <v>181</v>
      </c>
      <c r="D9" s="25" t="s">
        <v>188</v>
      </c>
      <c r="E9" s="25" t="s">
        <v>198</v>
      </c>
      <c r="F9" s="25" t="s">
        <v>204</v>
      </c>
      <c r="G9" s="25" t="s">
        <v>212</v>
      </c>
      <c r="H9" s="25" t="s">
        <v>219</v>
      </c>
      <c r="I9" s="25" t="s">
        <v>227</v>
      </c>
    </row>
    <row r="10" spans="2:10" x14ac:dyDescent="0.2">
      <c r="B10" s="24" t="s">
        <v>10</v>
      </c>
      <c r="C10" s="25" t="s">
        <v>182</v>
      </c>
      <c r="D10" s="25" t="s">
        <v>189</v>
      </c>
      <c r="E10" s="25" t="s">
        <v>199</v>
      </c>
      <c r="F10" s="25" t="s">
        <v>205</v>
      </c>
      <c r="G10" s="25" t="s">
        <v>213</v>
      </c>
      <c r="H10" s="25" t="s">
        <v>220</v>
      </c>
      <c r="I10" s="25" t="s">
        <v>48</v>
      </c>
    </row>
    <row r="11" spans="2:10" x14ac:dyDescent="0.2">
      <c r="B11" s="24" t="s">
        <v>11</v>
      </c>
      <c r="C11" s="25" t="s">
        <v>183</v>
      </c>
      <c r="D11" s="25" t="s">
        <v>190</v>
      </c>
      <c r="E11" s="25" t="s">
        <v>50</v>
      </c>
      <c r="F11" s="25" t="s">
        <v>206</v>
      </c>
      <c r="G11" s="25" t="s">
        <v>214</v>
      </c>
      <c r="H11" s="25" t="s">
        <v>221</v>
      </c>
      <c r="I11" s="25" t="s">
        <v>56</v>
      </c>
    </row>
    <row r="12" spans="2:10" x14ac:dyDescent="0.2">
      <c r="B12" s="24" t="s">
        <v>12</v>
      </c>
      <c r="C12" s="25" t="s">
        <v>46</v>
      </c>
      <c r="D12" s="25" t="s">
        <v>191</v>
      </c>
      <c r="E12" s="25"/>
      <c r="F12" s="25" t="s">
        <v>207</v>
      </c>
      <c r="G12" s="25" t="s">
        <v>50</v>
      </c>
      <c r="H12" s="25" t="s">
        <v>222</v>
      </c>
      <c r="I12" s="25" t="s">
        <v>228</v>
      </c>
    </row>
    <row r="13" spans="2:10" ht="15" customHeight="1" x14ac:dyDescent="0.2">
      <c r="B13" s="22" t="s">
        <v>42</v>
      </c>
      <c r="C13" s="26" t="s">
        <v>45</v>
      </c>
      <c r="D13" s="26" t="s">
        <v>192</v>
      </c>
      <c r="E13" s="26" t="s">
        <v>200</v>
      </c>
      <c r="F13" s="27" t="s">
        <v>208</v>
      </c>
      <c r="G13" s="26" t="s">
        <v>215</v>
      </c>
      <c r="H13" s="26" t="s">
        <v>223</v>
      </c>
      <c r="I13" s="26" t="s">
        <v>51</v>
      </c>
      <c r="J13" s="5"/>
    </row>
  </sheetData>
  <mergeCells count="1">
    <mergeCell ref="B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A0A28-8CE6-4C68-A73D-A04D07AF7B05}">
  <dimension ref="B1:J13"/>
  <sheetViews>
    <sheetView showGridLines="0" zoomScale="90" zoomScaleNormal="90" workbookViewId="0">
      <selection activeCell="J3" sqref="J3"/>
    </sheetView>
  </sheetViews>
  <sheetFormatPr baseColWidth="10" defaultRowHeight="15" x14ac:dyDescent="0.2"/>
  <cols>
    <col min="2" max="2" width="9.5" customWidth="1"/>
    <col min="3" max="3" width="13" customWidth="1"/>
    <col min="4" max="5" width="16.5" customWidth="1"/>
    <col min="6" max="6" width="18.5" customWidth="1"/>
    <col min="7" max="8" width="21" customWidth="1"/>
    <col min="9" max="10" width="16.5" customWidth="1"/>
  </cols>
  <sheetData>
    <row r="1" spans="2:10" ht="15" customHeight="1" x14ac:dyDescent="0.3">
      <c r="D1" s="23"/>
      <c r="E1" s="23"/>
      <c r="F1" s="23"/>
      <c r="G1" s="23"/>
      <c r="H1" s="23"/>
      <c r="I1" s="23"/>
      <c r="J1" s="23"/>
    </row>
    <row r="2" spans="2:10" ht="15" customHeight="1" x14ac:dyDescent="0.2">
      <c r="C2" s="39" t="s">
        <v>23</v>
      </c>
      <c r="D2" s="39"/>
      <c r="E2" s="39"/>
      <c r="F2" s="39"/>
      <c r="G2" s="39"/>
      <c r="H2" s="39"/>
      <c r="I2" s="39"/>
      <c r="J2" s="39"/>
    </row>
    <row r="3" spans="2:10" ht="36.75" customHeight="1" x14ac:dyDescent="0.2">
      <c r="B3" s="5"/>
      <c r="C3" s="22" t="s">
        <v>15</v>
      </c>
      <c r="D3" s="22" t="s">
        <v>19</v>
      </c>
      <c r="E3" s="22" t="s">
        <v>20</v>
      </c>
      <c r="F3" s="22" t="s">
        <v>25</v>
      </c>
      <c r="G3" s="22" t="s">
        <v>26</v>
      </c>
      <c r="H3" s="22" t="s">
        <v>27</v>
      </c>
      <c r="I3" s="22" t="s">
        <v>17</v>
      </c>
      <c r="J3" s="22" t="s">
        <v>317</v>
      </c>
    </row>
    <row r="4" spans="2:10" ht="18.75" customHeight="1" x14ac:dyDescent="0.2">
      <c r="B4" s="40"/>
      <c r="C4" s="24" t="s">
        <v>4</v>
      </c>
      <c r="D4" s="25" t="s">
        <v>229</v>
      </c>
      <c r="E4" s="25" t="s">
        <v>71</v>
      </c>
      <c r="F4" s="25" t="s">
        <v>244</v>
      </c>
      <c r="G4" s="25" t="s">
        <v>248</v>
      </c>
      <c r="H4" s="25" t="s">
        <v>249</v>
      </c>
      <c r="I4" s="25" t="s">
        <v>254</v>
      </c>
      <c r="J4" s="25" t="s">
        <v>75</v>
      </c>
    </row>
    <row r="5" spans="2:10" x14ac:dyDescent="0.2">
      <c r="B5" s="40"/>
      <c r="C5" s="24" t="s">
        <v>5</v>
      </c>
      <c r="D5" s="25" t="s">
        <v>230</v>
      </c>
      <c r="E5" s="25" t="s">
        <v>67</v>
      </c>
      <c r="F5" s="25" t="s">
        <v>245</v>
      </c>
      <c r="G5" s="25" t="s">
        <v>69</v>
      </c>
      <c r="H5" s="25" t="s">
        <v>250</v>
      </c>
      <c r="I5" s="25" t="s">
        <v>255</v>
      </c>
      <c r="J5" s="25" t="s">
        <v>69</v>
      </c>
    </row>
    <row r="6" spans="2:10" x14ac:dyDescent="0.2">
      <c r="B6" s="40"/>
      <c r="C6" s="24" t="s">
        <v>6</v>
      </c>
      <c r="D6" s="25" t="s">
        <v>231</v>
      </c>
      <c r="E6" s="25" t="s">
        <v>60</v>
      </c>
      <c r="F6" s="25" t="s">
        <v>246</v>
      </c>
      <c r="G6" s="25" t="s">
        <v>59</v>
      </c>
      <c r="H6" s="25" t="s">
        <v>251</v>
      </c>
      <c r="I6" s="25" t="s">
        <v>253</v>
      </c>
      <c r="J6" s="25" t="s">
        <v>65</v>
      </c>
    </row>
    <row r="7" spans="2:10" x14ac:dyDescent="0.2">
      <c r="B7" s="40"/>
      <c r="C7" s="24" t="s">
        <v>7</v>
      </c>
      <c r="D7" s="25" t="s">
        <v>232</v>
      </c>
      <c r="E7" s="25" t="s">
        <v>61</v>
      </c>
      <c r="F7" s="25" t="s">
        <v>247</v>
      </c>
      <c r="G7" s="25" t="s">
        <v>248</v>
      </c>
      <c r="H7" s="25" t="s">
        <v>252</v>
      </c>
      <c r="I7" s="25" t="s">
        <v>64</v>
      </c>
      <c r="J7" s="25" t="s">
        <v>260</v>
      </c>
    </row>
    <row r="8" spans="2:10" x14ac:dyDescent="0.2">
      <c r="B8" s="40"/>
      <c r="C8" s="24" t="s">
        <v>8</v>
      </c>
      <c r="D8" s="25" t="s">
        <v>57</v>
      </c>
      <c r="E8" s="25" t="s">
        <v>238</v>
      </c>
      <c r="F8" s="25" t="s">
        <v>65</v>
      </c>
      <c r="G8" s="25" t="s">
        <v>244</v>
      </c>
      <c r="H8" s="25" t="s">
        <v>247</v>
      </c>
      <c r="I8" s="25" t="s">
        <v>256</v>
      </c>
      <c r="J8" s="25" t="s">
        <v>76</v>
      </c>
    </row>
    <row r="9" spans="2:10" x14ac:dyDescent="0.2">
      <c r="B9" s="40"/>
      <c r="C9" s="24" t="s">
        <v>9</v>
      </c>
      <c r="D9" s="25" t="s">
        <v>233</v>
      </c>
      <c r="E9" s="25" t="s">
        <v>239</v>
      </c>
      <c r="F9" s="25" t="s">
        <v>66</v>
      </c>
      <c r="G9" s="25" t="s">
        <v>70</v>
      </c>
      <c r="H9" s="25" t="s">
        <v>65</v>
      </c>
      <c r="I9" s="25" t="s">
        <v>64</v>
      </c>
      <c r="J9" s="25" t="s">
        <v>63</v>
      </c>
    </row>
    <row r="10" spans="2:10" x14ac:dyDescent="0.2">
      <c r="B10" s="40"/>
      <c r="C10" s="24" t="s">
        <v>10</v>
      </c>
      <c r="D10" s="25" t="s">
        <v>234</v>
      </c>
      <c r="E10" s="25" t="s">
        <v>240</v>
      </c>
      <c r="F10" s="25" t="s">
        <v>68</v>
      </c>
      <c r="G10" s="25" t="s">
        <v>69</v>
      </c>
      <c r="H10" s="25" t="s">
        <v>73</v>
      </c>
      <c r="I10" s="25" t="s">
        <v>250</v>
      </c>
      <c r="J10" s="25" t="s">
        <v>63</v>
      </c>
    </row>
    <row r="11" spans="2:10" x14ac:dyDescent="0.2">
      <c r="B11" s="40"/>
      <c r="C11" s="24" t="s">
        <v>11</v>
      </c>
      <c r="D11" s="25" t="s">
        <v>235</v>
      </c>
      <c r="E11" s="25" t="s">
        <v>241</v>
      </c>
      <c r="F11" s="25" t="s">
        <v>68</v>
      </c>
      <c r="G11" s="25" t="s">
        <v>58</v>
      </c>
      <c r="H11" s="25" t="s">
        <v>74</v>
      </c>
      <c r="I11" s="25" t="s">
        <v>257</v>
      </c>
      <c r="J11" s="25" t="s">
        <v>248</v>
      </c>
    </row>
    <row r="12" spans="2:10" x14ac:dyDescent="0.2">
      <c r="B12" s="40"/>
      <c r="C12" s="24" t="s">
        <v>12</v>
      </c>
      <c r="D12" s="25" t="s">
        <v>236</v>
      </c>
      <c r="E12" s="25" t="s">
        <v>242</v>
      </c>
      <c r="F12" s="25"/>
      <c r="G12" s="25" t="s">
        <v>62</v>
      </c>
      <c r="H12" s="25" t="s">
        <v>253</v>
      </c>
      <c r="I12" s="25" t="s">
        <v>258</v>
      </c>
      <c r="J12" s="25" t="s">
        <v>261</v>
      </c>
    </row>
    <row r="13" spans="2:10" ht="15" customHeight="1" x14ac:dyDescent="0.2">
      <c r="C13" s="22" t="s">
        <v>42</v>
      </c>
      <c r="D13" s="26" t="s">
        <v>237</v>
      </c>
      <c r="E13" s="26" t="s">
        <v>243</v>
      </c>
      <c r="F13" s="26" t="s">
        <v>65</v>
      </c>
      <c r="G13" s="27" t="s">
        <v>75</v>
      </c>
      <c r="H13" s="26" t="s">
        <v>72</v>
      </c>
      <c r="I13" s="26" t="s">
        <v>259</v>
      </c>
      <c r="J13" s="26" t="s">
        <v>262</v>
      </c>
    </row>
  </sheetData>
  <mergeCells count="2">
    <mergeCell ref="B4:B12"/>
    <mergeCell ref="C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A1972-4B72-4144-A6CE-FA5F121BF652}">
  <dimension ref="B1:J13"/>
  <sheetViews>
    <sheetView showGridLines="0" zoomScale="90" zoomScaleNormal="90" workbookViewId="0">
      <selection activeCell="D33" sqref="D33"/>
    </sheetView>
  </sheetViews>
  <sheetFormatPr baseColWidth="10" defaultRowHeight="15" x14ac:dyDescent="0.2"/>
  <cols>
    <col min="2" max="2" width="9.5" customWidth="1"/>
    <col min="3" max="3" width="11.6640625" customWidth="1"/>
    <col min="4" max="5" width="16.5" customWidth="1"/>
    <col min="6" max="6" width="18.5" customWidth="1"/>
    <col min="7" max="8" width="21" customWidth="1"/>
    <col min="9" max="10" width="16.5" customWidth="1"/>
  </cols>
  <sheetData>
    <row r="1" spans="2:10" ht="15" customHeight="1" x14ac:dyDescent="0.3">
      <c r="D1" s="23"/>
      <c r="E1" s="23"/>
      <c r="F1" s="23"/>
      <c r="G1" s="23"/>
      <c r="H1" s="23"/>
      <c r="I1" s="23"/>
      <c r="J1" s="23"/>
    </row>
    <row r="2" spans="2:10" ht="15" customHeight="1" x14ac:dyDescent="0.2">
      <c r="C2" s="39" t="s">
        <v>79</v>
      </c>
      <c r="D2" s="39"/>
      <c r="E2" s="39"/>
      <c r="F2" s="39"/>
      <c r="G2" s="39"/>
      <c r="H2" s="39"/>
      <c r="I2" s="39"/>
      <c r="J2" s="39"/>
    </row>
    <row r="3" spans="2:10" ht="36.75" customHeight="1" x14ac:dyDescent="0.2">
      <c r="B3" s="5"/>
      <c r="C3" s="22" t="s">
        <v>15</v>
      </c>
      <c r="D3" s="22" t="s">
        <v>19</v>
      </c>
      <c r="E3" s="22" t="s">
        <v>20</v>
      </c>
      <c r="F3" s="22" t="s">
        <v>25</v>
      </c>
      <c r="G3" s="22" t="s">
        <v>26</v>
      </c>
      <c r="H3" s="22" t="s">
        <v>27</v>
      </c>
      <c r="I3" s="22" t="s">
        <v>17</v>
      </c>
      <c r="J3" s="22" t="s">
        <v>317</v>
      </c>
    </row>
    <row r="4" spans="2:10" ht="18.75" customHeight="1" x14ac:dyDescent="0.2">
      <c r="B4" s="40"/>
      <c r="C4" s="24" t="s">
        <v>4</v>
      </c>
      <c r="D4" s="25" t="s">
        <v>263</v>
      </c>
      <c r="E4" s="25" t="s">
        <v>80</v>
      </c>
      <c r="F4" s="25" t="s">
        <v>280</v>
      </c>
      <c r="G4" s="25" t="s">
        <v>87</v>
      </c>
      <c r="H4" s="25" t="s">
        <v>290</v>
      </c>
      <c r="I4" s="25" t="s">
        <v>299</v>
      </c>
      <c r="J4" s="25" t="s">
        <v>309</v>
      </c>
    </row>
    <row r="5" spans="2:10" x14ac:dyDescent="0.2">
      <c r="B5" s="40"/>
      <c r="C5" s="24" t="s">
        <v>5</v>
      </c>
      <c r="D5" s="25" t="s">
        <v>264</v>
      </c>
      <c r="E5" s="25" t="s">
        <v>91</v>
      </c>
      <c r="F5" s="25" t="s">
        <v>281</v>
      </c>
      <c r="G5" s="25" t="s">
        <v>285</v>
      </c>
      <c r="H5" s="25" t="s">
        <v>291</v>
      </c>
      <c r="I5" s="25" t="s">
        <v>300</v>
      </c>
      <c r="J5" s="25" t="s">
        <v>310</v>
      </c>
    </row>
    <row r="6" spans="2:10" x14ac:dyDescent="0.2">
      <c r="B6" s="40"/>
      <c r="C6" s="24" t="s">
        <v>6</v>
      </c>
      <c r="D6" s="25" t="s">
        <v>265</v>
      </c>
      <c r="E6" s="25" t="s">
        <v>273</v>
      </c>
      <c r="F6" s="25" t="s">
        <v>282</v>
      </c>
      <c r="G6" s="25" t="s">
        <v>286</v>
      </c>
      <c r="H6" s="25" t="s">
        <v>292</v>
      </c>
      <c r="I6" s="25" t="s">
        <v>301</v>
      </c>
      <c r="J6" s="25" t="s">
        <v>311</v>
      </c>
    </row>
    <row r="7" spans="2:10" x14ac:dyDescent="0.2">
      <c r="B7" s="40"/>
      <c r="C7" s="24" t="s">
        <v>7</v>
      </c>
      <c r="D7" s="25" t="s">
        <v>266</v>
      </c>
      <c r="E7" s="25" t="s">
        <v>81</v>
      </c>
      <c r="F7" s="25" t="s">
        <v>283</v>
      </c>
      <c r="G7" s="25" t="s">
        <v>287</v>
      </c>
      <c r="H7" s="25" t="s">
        <v>293</v>
      </c>
      <c r="I7" s="25" t="s">
        <v>302</v>
      </c>
      <c r="J7" s="25" t="s">
        <v>312</v>
      </c>
    </row>
    <row r="8" spans="2:10" x14ac:dyDescent="0.2">
      <c r="B8" s="40"/>
      <c r="C8" s="24" t="s">
        <v>8</v>
      </c>
      <c r="D8" s="25" t="s">
        <v>267</v>
      </c>
      <c r="E8" s="25" t="s">
        <v>274</v>
      </c>
      <c r="F8" s="25" t="s">
        <v>284</v>
      </c>
      <c r="G8" s="25" t="s">
        <v>82</v>
      </c>
      <c r="H8" s="25" t="s">
        <v>86</v>
      </c>
      <c r="I8" s="25" t="s">
        <v>303</v>
      </c>
      <c r="J8" s="25" t="s">
        <v>92</v>
      </c>
    </row>
    <row r="9" spans="2:10" x14ac:dyDescent="0.2">
      <c r="B9" s="40"/>
      <c r="C9" s="24" t="s">
        <v>9</v>
      </c>
      <c r="D9" s="25" t="s">
        <v>268</v>
      </c>
      <c r="E9" s="25" t="s">
        <v>275</v>
      </c>
      <c r="F9" s="25" t="s">
        <v>83</v>
      </c>
      <c r="G9" s="25" t="s">
        <v>88</v>
      </c>
      <c r="H9" s="25" t="s">
        <v>294</v>
      </c>
      <c r="I9" s="25" t="s">
        <v>304</v>
      </c>
      <c r="J9" s="25" t="s">
        <v>313</v>
      </c>
    </row>
    <row r="10" spans="2:10" x14ac:dyDescent="0.2">
      <c r="B10" s="40"/>
      <c r="C10" s="24" t="s">
        <v>10</v>
      </c>
      <c r="D10" s="25" t="s">
        <v>269</v>
      </c>
      <c r="E10" s="25" t="s">
        <v>276</v>
      </c>
      <c r="F10" s="25" t="s">
        <v>84</v>
      </c>
      <c r="G10" s="25" t="s">
        <v>89</v>
      </c>
      <c r="H10" s="25" t="s">
        <v>295</v>
      </c>
      <c r="I10" s="25" t="s">
        <v>305</v>
      </c>
      <c r="J10" s="25" t="s">
        <v>93</v>
      </c>
    </row>
    <row r="11" spans="2:10" x14ac:dyDescent="0.2">
      <c r="B11" s="40"/>
      <c r="C11" s="24" t="s">
        <v>11</v>
      </c>
      <c r="D11" s="25" t="s">
        <v>270</v>
      </c>
      <c r="E11" s="25" t="s">
        <v>277</v>
      </c>
      <c r="F11" s="25" t="s">
        <v>85</v>
      </c>
      <c r="G11" s="25" t="s">
        <v>288</v>
      </c>
      <c r="H11" s="25" t="s">
        <v>296</v>
      </c>
      <c r="I11" s="25" t="s">
        <v>306</v>
      </c>
      <c r="J11" s="25" t="s">
        <v>314</v>
      </c>
    </row>
    <row r="12" spans="2:10" x14ac:dyDescent="0.2">
      <c r="B12" s="40"/>
      <c r="C12" s="24" t="s">
        <v>12</v>
      </c>
      <c r="D12" s="25" t="s">
        <v>271</v>
      </c>
      <c r="E12" s="25" t="s">
        <v>278</v>
      </c>
      <c r="F12" s="25"/>
      <c r="G12" s="25" t="s">
        <v>90</v>
      </c>
      <c r="H12" s="25" t="s">
        <v>297</v>
      </c>
      <c r="I12" s="25" t="s">
        <v>307</v>
      </c>
      <c r="J12" s="25" t="s">
        <v>315</v>
      </c>
    </row>
    <row r="13" spans="2:10" ht="15" customHeight="1" x14ac:dyDescent="0.2">
      <c r="C13" s="22" t="s">
        <v>42</v>
      </c>
      <c r="D13" s="26" t="s">
        <v>272</v>
      </c>
      <c r="E13" s="26" t="s">
        <v>279</v>
      </c>
      <c r="F13" s="26" t="s">
        <v>86</v>
      </c>
      <c r="G13" s="27" t="s">
        <v>289</v>
      </c>
      <c r="H13" s="26" t="s">
        <v>298</v>
      </c>
      <c r="I13" s="26" t="s">
        <v>308</v>
      </c>
      <c r="J13" s="26" t="s">
        <v>316</v>
      </c>
    </row>
  </sheetData>
  <mergeCells count="2">
    <mergeCell ref="C2:J2"/>
    <mergeCell ref="B4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AreaVolume</vt:lpstr>
      <vt:lpstr>VP SUMMARY</vt:lpstr>
      <vt:lpstr>VS SUMMARY</vt:lpstr>
      <vt:lpstr>VPVS SUMMARY</vt:lpstr>
      <vt:lpstr>DENSITIES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Barrera</dc:creator>
  <cp:lastModifiedBy>Maria Gabriela Suarez Perez</cp:lastModifiedBy>
  <dcterms:created xsi:type="dcterms:W3CDTF">2022-03-11T18:50:59Z</dcterms:created>
  <dcterms:modified xsi:type="dcterms:W3CDTF">2023-09-15T12:08:42Z</dcterms:modified>
</cp:coreProperties>
</file>